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C:\Users\kromar\Desktop\"/>
    </mc:Choice>
  </mc:AlternateContent>
  <xr:revisionPtr revIDLastSave="0" documentId="13_ncr:1_{BBA9D3A9-5AF9-407E-B899-EA7403DE46BA}" xr6:coauthVersionLast="47" xr6:coauthVersionMax="47" xr10:uidLastSave="{00000000-0000-0000-0000-000000000000}"/>
  <bookViews>
    <workbookView xWindow="-120" yWindow="-120" windowWidth="25440" windowHeight="15390" tabRatio="971" firstSheet="5" activeTab="14" xr2:uid="{00000000-000D-0000-FFFF-FFFF00000000}"/>
  </bookViews>
  <sheets>
    <sheet name="Titulní list" sheetId="27" r:id="rId1"/>
    <sheet name="1a Pokyny k vyplnění" sheetId="23" r:id="rId2"/>
    <sheet name="1b Formulář_kategorie podniku" sheetId="24" r:id="rId3"/>
    <sheet name="1c Příloha_kategorie podniku" sheetId="25" r:id="rId4"/>
    <sheet name="1d Pokyny k příloze 1c" sheetId="26" r:id="rId5"/>
    <sheet name="2a Pokyny k vyplnění testu PvO" sheetId="12" r:id="rId6"/>
    <sheet name="2b Právní formy žadatelů" sheetId="2" r:id="rId7"/>
    <sheet name="2c Výběr formy" sheetId="3" r:id="rId8"/>
    <sheet name="2d Jednoduché ÚČT (325)" sheetId="15" r:id="rId9"/>
    <sheet name="relevantnost kritérií" sheetId="31" state="hidden" r:id="rId10"/>
    <sheet name="2e Podnikatel (500)" sheetId="6" r:id="rId11"/>
    <sheet name="2f Nepodnikatel (504)" sheetId="8" r:id="rId12"/>
    <sheet name="2g Veřejný subjekt (410)) " sheetId="19" r:id="rId13"/>
    <sheet name="2i Právní formy žadatelů v MS" sheetId="28" state="hidden" r:id="rId14"/>
    <sheet name="2h FO nepodnikající (586)" sheetId="29" r:id="rId15"/>
    <sheet name="3a Skupina podniků" sheetId="14" r:id="rId16"/>
    <sheet name="podbarvení" sheetId="30" state="hidden" r:id="rId17"/>
  </sheets>
  <definedNames>
    <definedName name="_xlnm._FilterDatabase" localSheetId="4" hidden="1">'1d Pokyny k příloze 1c'!$A$3:$H$19</definedName>
    <definedName name="_xlnm._FilterDatabase" localSheetId="6" hidden="1">'2b Právní formy žadatelů'!#REF!</definedName>
    <definedName name="KaR" localSheetId="8">#REF!</definedName>
    <definedName name="KaR">#REF!</definedName>
    <definedName name="_xlnm.Print_Titles" localSheetId="3">'1c Příloha_kategorie podniku'!$1:$1</definedName>
    <definedName name="_xlnm.Print_Titles" localSheetId="4">'1d Pokyny k příloze 1c'!$3:$3</definedName>
    <definedName name="NS" localSheetId="8">#REF!</definedName>
    <definedName name="NS">#REF!</definedName>
    <definedName name="_xlnm.Print_Area" localSheetId="3">'1c Příloha_kategorie podniku'!$A$1:$L$92</definedName>
    <definedName name="_xlnm.Print_Area" localSheetId="7">'2c Výběr formy'!$A$1:$F$30</definedName>
    <definedName name="_xlnm.Print_Area" localSheetId="15">'3a Skupina podniků'!$A$1:$M$92</definedName>
    <definedName name="Právní_forma">'2b Právní formy žadatelů'!$B$4:$B$77</definedName>
    <definedName name="Skupina" localSheetId="8">#REF!</definedName>
    <definedName name="Skupina">#REF!</definedName>
    <definedName name="Záchrana" localSheetId="8">#REF!</definedName>
    <definedName name="Záchrana">#REF!</definedName>
    <definedName name="Zriaďovateľ" localSheetId="8">#REF!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15" l="1"/>
  <c r="D4" i="19"/>
  <c r="R48" i="24"/>
  <c r="D12" i="19"/>
  <c r="D12" i="6"/>
  <c r="D12" i="15"/>
  <c r="D12" i="8"/>
  <c r="O90" i="24" l="1"/>
  <c r="K93" i="24" s="1"/>
  <c r="P51" i="24"/>
  <c r="D6" i="29"/>
  <c r="D5" i="29"/>
  <c r="D4" i="29"/>
  <c r="E17" i="29"/>
  <c r="E12" i="29"/>
  <c r="D8" i="14"/>
  <c r="D7" i="14"/>
  <c r="D6" i="14"/>
  <c r="D5" i="14"/>
  <c r="D4" i="14"/>
  <c r="D8" i="19"/>
  <c r="D7" i="19"/>
  <c r="D6" i="19"/>
  <c r="D5" i="19"/>
  <c r="D8" i="8"/>
  <c r="D7" i="8"/>
  <c r="D6" i="8"/>
  <c r="D5" i="8"/>
  <c r="D4" i="8"/>
  <c r="D13" i="19"/>
  <c r="D13" i="8"/>
  <c r="D13" i="6"/>
  <c r="D8" i="6"/>
  <c r="D7" i="6"/>
  <c r="D6" i="6"/>
  <c r="D5" i="6"/>
  <c r="D4" i="6"/>
  <c r="D8" i="15"/>
  <c r="D5" i="15"/>
  <c r="D6" i="15"/>
  <c r="D7" i="15"/>
  <c r="D4" i="15"/>
  <c r="J44" i="25"/>
  <c r="L44" i="25" s="1"/>
  <c r="J15" i="25"/>
  <c r="K15" i="25" s="1"/>
  <c r="L15" i="25"/>
  <c r="M15" i="25"/>
  <c r="P57" i="24"/>
  <c r="C68" i="25"/>
  <c r="C39" i="25"/>
  <c r="K44" i="25" l="1"/>
  <c r="K43" i="25" s="1"/>
  <c r="M44" i="25"/>
  <c r="A64" i="24" l="1"/>
  <c r="A88" i="24"/>
  <c r="A76" i="24"/>
  <c r="P81" i="24" l="1"/>
  <c r="P69" i="24"/>
  <c r="J16" i="25" l="1"/>
  <c r="K16" i="25" s="1"/>
  <c r="K14" i="25" s="1"/>
  <c r="J17" i="25"/>
  <c r="K17" i="25" s="1"/>
  <c r="L17" i="25"/>
  <c r="M17" i="25"/>
  <c r="J18" i="25"/>
  <c r="K18" i="25" s="1"/>
  <c r="L18" i="25"/>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45" i="25"/>
  <c r="L45" i="25" s="1"/>
  <c r="J46" i="25"/>
  <c r="K46" i="25" s="1"/>
  <c r="L46" i="25"/>
  <c r="M46" i="25"/>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73" i="25"/>
  <c r="M73" i="25" s="1"/>
  <c r="J74" i="25"/>
  <c r="K74" i="25" s="1"/>
  <c r="J75" i="25"/>
  <c r="K75" i="25" s="1"/>
  <c r="L75" i="25"/>
  <c r="M75" i="25"/>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L43" i="25" l="1"/>
  <c r="P73" i="24" s="1"/>
  <c r="F76" i="24" s="1"/>
  <c r="K45" i="25"/>
  <c r="P72" i="24" s="1"/>
  <c r="M74" i="25"/>
  <c r="M72" i="25" s="1"/>
  <c r="L74" i="25"/>
  <c r="L73" i="25"/>
  <c r="L72" i="25" s="1"/>
  <c r="K73" i="25"/>
  <c r="M45" i="25"/>
  <c r="M43" i="25" s="1"/>
  <c r="M16" i="25"/>
  <c r="M14" i="25" s="1"/>
  <c r="L16" i="25"/>
  <c r="L14" i="25" s="1"/>
  <c r="P60" i="24"/>
  <c r="K72" i="25" l="1"/>
  <c r="P84" i="24" s="1"/>
  <c r="P61" i="24"/>
  <c r="F64" i="24" s="1"/>
  <c r="P74" i="24"/>
  <c r="K76" i="24" s="1"/>
  <c r="P62" i="24"/>
  <c r="O66" i="24" s="1"/>
  <c r="I93" i="24" s="1"/>
  <c r="P85" i="24"/>
  <c r="F88" i="24" s="1"/>
  <c r="P86" i="24"/>
  <c r="K88" i="24" s="1"/>
  <c r="I99" i="14"/>
  <c r="E30" i="14" s="1"/>
  <c r="E99" i="14"/>
  <c r="E28" i="14" s="1"/>
  <c r="O78" i="24" l="1"/>
  <c r="J93" i="24" s="1"/>
  <c r="K64" i="24"/>
  <c r="E67" i="14"/>
  <c r="E21" i="14" s="1"/>
  <c r="M93" i="24" l="1"/>
  <c r="N48" i="24"/>
  <c r="D10" i="19" s="1"/>
  <c r="D15" i="19" s="1"/>
  <c r="E42" i="19" s="1"/>
  <c r="E23" i="15"/>
  <c r="E30" i="19"/>
  <c r="E30" i="8"/>
  <c r="E31" i="6"/>
  <c r="D10" i="6" l="1"/>
  <c r="D15" i="6" s="1"/>
  <c r="D10" i="8"/>
  <c r="D15" i="8" s="1"/>
  <c r="D10" i="15"/>
  <c r="D15" i="15" s="1"/>
  <c r="E56" i="19"/>
  <c r="E35" i="15" l="1"/>
  <c r="E17" i="15"/>
  <c r="E17" i="19" l="1"/>
  <c r="E42" i="8"/>
  <c r="E43" i="6"/>
  <c r="F51" i="14"/>
  <c r="E51" i="14"/>
  <c r="F45" i="14"/>
  <c r="E45" i="14"/>
  <c r="E37" i="15"/>
  <c r="F37" i="15"/>
  <c r="E44" i="15"/>
  <c r="F44" i="15"/>
  <c r="E45" i="6"/>
  <c r="F45" i="6"/>
  <c r="E52" i="6"/>
  <c r="F52" i="6"/>
  <c r="E44" i="8"/>
  <c r="F44" i="8"/>
  <c r="E51" i="8"/>
  <c r="F51" i="8"/>
  <c r="E44" i="19"/>
  <c r="F44" i="19"/>
  <c r="E51" i="19"/>
  <c r="F51" i="19"/>
  <c r="C128" i="14"/>
  <c r="C143" i="14" s="1"/>
  <c r="C96" i="14"/>
  <c r="C111" i="14" s="1"/>
  <c r="C64" i="14"/>
  <c r="C79" i="14" s="1"/>
  <c r="D17" i="14"/>
  <c r="E26" i="14" s="1"/>
  <c r="M146" i="14"/>
  <c r="F54" i="14" s="1"/>
  <c r="L146" i="14"/>
  <c r="F53" i="14" s="1"/>
  <c r="K146" i="14"/>
  <c r="F52" i="14" s="1"/>
  <c r="J146" i="14"/>
  <c r="F47" i="14" s="1"/>
  <c r="E146" i="14"/>
  <c r="F46" i="14" s="1"/>
  <c r="J131" i="14"/>
  <c r="E47" i="14" s="1"/>
  <c r="K131" i="14"/>
  <c r="E52" i="14" s="1"/>
  <c r="L131" i="14"/>
  <c r="E53" i="14" s="1"/>
  <c r="M131" i="14"/>
  <c r="E54" i="14" s="1"/>
  <c r="E131" i="14"/>
  <c r="E46"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5" i="19"/>
  <c r="E27" i="14" l="1"/>
  <c r="E20" i="14"/>
  <c r="E26" i="8"/>
  <c r="E26" i="6"/>
  <c r="E18" i="6"/>
  <c r="E18" i="15"/>
  <c r="E49" i="6" l="1"/>
  <c r="E50" i="6" s="1"/>
  <c r="H5" i="2"/>
  <c r="E41" i="14" l="1"/>
  <c r="H4" i="2" l="1"/>
  <c r="M82" i="14" l="1"/>
  <c r="L82" i="14"/>
  <c r="K82" i="14"/>
  <c r="J82" i="14"/>
  <c r="E82" i="14"/>
  <c r="M67" i="14"/>
  <c r="L67" i="14"/>
  <c r="K67" i="14"/>
  <c r="J67" i="14"/>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E25" i="8"/>
  <c r="E17" i="8"/>
  <c r="F48" i="14"/>
  <c r="F49" i="14" s="1"/>
  <c r="E42" i="15"/>
  <c r="E51" i="15" s="1"/>
  <c r="E53" i="15" s="1"/>
  <c r="E24" i="14"/>
  <c r="F55" i="14"/>
  <c r="F56" i="14" s="1"/>
  <c r="E49" i="8"/>
  <c r="E59" i="8" s="1"/>
  <c r="E61" i="8" s="1"/>
  <c r="E60" i="6"/>
  <c r="E62" i="6" s="1"/>
  <c r="E48" i="14"/>
  <c r="E25" i="6"/>
  <c r="E17" i="6"/>
  <c r="E49" i="14" l="1"/>
  <c r="E58" i="14" s="1"/>
  <c r="E60"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0BEC4A6B-5D8B-4F0E-8D3B-87C1280223A0}">
      <text>
        <r>
          <rPr>
            <b/>
            <sz val="9"/>
            <color indexed="81"/>
            <rFont val="Tahoma"/>
            <charset val="1"/>
          </rPr>
          <t xml:space="preserve">ŘO IROP: </t>
        </r>
        <r>
          <rPr>
            <sz val="9"/>
            <color indexed="81"/>
            <rFont val="Tahoma"/>
            <charset val="1"/>
          </rPr>
          <t xml:space="preserve">
Do řádku Celkový podíl základního kapitálu nebo hlasovacích práv žadatele (podle toho, která hodnota je vyšší) vlastněných jedním či více veřejnými subjekty žadatel doplní součet všech takových podílů. Pokud je celkový podíl uvedený v tomto řádku roven nebo překročí hodnotu 25 %, nespadá žadatel podle definice do kategorie malých a středních podniků a automaticky je v daném roce vyhodnocen jako podnik velký. Do hodnoty tohoto řádku se nezapočítávají podíly investorů uvedených v seznamu výjimek (viz níže).</t>
        </r>
      </text>
    </comment>
    <comment ref="P59"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50 %,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List>
</comments>
</file>

<file path=xl/sharedStrings.xml><?xml version="1.0" encoding="utf-8"?>
<sst xmlns="http://schemas.openxmlformats.org/spreadsheetml/2006/main" count="1491" uniqueCount="692">
  <si>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</si>
  <si>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</si>
  <si>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</si>
  <si>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</si>
  <si>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</si>
  <si>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</si>
  <si>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</si>
  <si>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</si>
  <si>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</si>
  <si>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</si>
  <si>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</si>
  <si>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</si>
  <si>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</si>
  <si>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</si>
  <si>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</si>
  <si>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</si>
  <si>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</si>
  <si>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</si>
  <si>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</si>
  <si>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</si>
  <si>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</si>
  <si>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</si>
  <si>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</si>
  <si>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</si>
  <si>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</si>
  <si>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</si>
  <si>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</si>
  <si>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</si>
  <si>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</si>
  <si>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</si>
  <si>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</si>
  <si>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</si>
  <si>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</si>
  <si>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</si>
  <si>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</si>
  <si>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</si>
  <si>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</si>
  <si>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</si>
  <si>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</si>
  <si>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</si>
  <si>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</si>
  <si>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</si>
  <si>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</si>
  <si>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</si>
  <si>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</si>
  <si>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</si>
  <si>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</si>
  <si>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</si>
  <si>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</si>
  <si>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</si>
  <si>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</si>
  <si>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</si>
  <si>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</si>
  <si>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</si>
  <si>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</si>
  <si>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</si>
  <si>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</si>
  <si>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</si>
  <si>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</si>
  <si>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</si>
  <si>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</si>
  <si>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</si>
  <si>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</si>
  <si>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</si>
  <si>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</si>
  <si>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</si>
  <si>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</si>
  <si>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</si>
  <si>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</si>
  <si>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</si>
  <si>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</si>
  <si>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</si>
  <si>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</si>
  <si>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</si>
  <si>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</si>
  <si>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</si>
  <si>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</si>
  <si>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</si>
  <si>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</si>
  <si>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</si>
  <si>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</si>
  <si>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</si>
  <si>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</si>
  <si>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</si>
  <si>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</si>
  <si>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</si>
  <si>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</si>
  <si>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</si>
  <si>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</si>
  <si>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</si>
  <si>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</si>
  <si>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</si>
  <si>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</si>
  <si>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</si>
  <si>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</si>
  <si>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</si>
  <si>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</si>
  <si>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</si>
  <si>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</si>
  <si>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</si>
  <si>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</si>
  <si>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</si>
  <si>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</si>
  <si>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</si>
  <si>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</si>
  <si>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</si>
  <si>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</si>
  <si>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</si>
  <si>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</si>
  <si>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</si>
  <si>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</si>
  <si>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</si>
  <si>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</si>
  <si>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</si>
  <si>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</si>
  <si>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</si>
  <si>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</si>
  <si>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</si>
  <si>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</si>
  <si>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</si>
  <si>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</si>
  <si>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</si>
  <si>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</si>
  <si>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</si>
  <si>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</si>
  <si>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</si>
  <si>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</si>
  <si>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</si>
  <si>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</si>
  <si>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</si>
  <si>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</si>
  <si>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</si>
  <si>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</si>
  <si>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</si>
  <si>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</si>
  <si>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</si>
  <si>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</si>
  <si>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</si>
  <si>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</si>
  <si>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</si>
  <si>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</si>
  <si>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</si>
  <si>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</si>
  <si>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</si>
  <si>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</si>
  <si>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</si>
  <si>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</si>
  <si>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</si>
  <si>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</si>
  <si>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</si>
  <si>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</si>
  <si>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</si>
  <si>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</si>
  <si>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</si>
  <si>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</si>
  <si>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</si>
  <si>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</si>
  <si>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</si>
  <si>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</si>
  <si>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</si>
  <si>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</si>
  <si>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</si>
  <si>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</si>
  <si>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</si>
  <si>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</si>
  <si>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</si>
  <si>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</si>
  <si>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</si>
  <si>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</si>
  <si>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</si>
  <si>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</si>
  <si>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</si>
  <si>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</si>
  <si>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</si>
  <si>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</si>
  <si>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</si>
  <si>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</si>
  <si>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</si>
  <si>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</si>
  <si>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</si>
  <si>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</si>
  <si>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</si>
  <si>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</si>
  <si>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</si>
  <si>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</si>
  <si>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</si>
  <si>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</si>
  <si>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</si>
  <si>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</si>
  <si>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</si>
  <si>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</si>
  <si>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</si>
  <si>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</si>
  <si>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</si>
  <si>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</si>
  <si>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</si>
  <si>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</si>
  <si>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</si>
  <si>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</si>
  <si>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</si>
  <si>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</si>
  <si>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</si>
  <si>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</si>
  <si>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</si>
  <si>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</si>
  <si>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</si>
  <si>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</si>
  <si>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</si>
  <si>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</si>
  <si>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</si>
  <si>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</si>
  <si>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</si>
  <si>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</si>
  <si>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</si>
  <si>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</si>
  <si>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</si>
  <si>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</si>
  <si>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</si>
  <si>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</si>
  <si>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</si>
  <si>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</si>
  <si>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</si>
  <si>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</si>
  <si>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</si>
  <si>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</si>
  <si>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</si>
  <si>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</si>
  <si>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</si>
  <si>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</si>
  <si>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</si>
  <si>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</si>
  <si>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</si>
  <si>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</si>
  <si>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</si>
  <si>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</si>
  <si>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</si>
  <si>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</si>
  <si>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</si>
  <si>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</si>
  <si>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</si>
  <si>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</si>
  <si>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</si>
  <si>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</si>
  <si>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</si>
  <si>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</si>
  <si>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</si>
  <si>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</si>
  <si>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</si>
  <si>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</si>
  <si>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</si>
  <si>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</si>
  <si>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</si>
  <si>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</si>
  <si>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</si>
  <si>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</si>
  <si>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</si>
  <si>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</si>
  <si>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</si>
  <si>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</si>
  <si>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</si>
  <si>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</si>
  <si>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</si>
  <si>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</si>
  <si>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</si>
  <si>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</si>
  <si>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</si>
  <si>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</si>
  <si>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</si>
  <si>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</si>
  <si>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</si>
  <si>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</si>
  <si>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</si>
  <si>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</si>
  <si>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</si>
  <si>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</si>
  <si>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</si>
  <si>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</si>
  <si>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</si>
  <si>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</si>
  <si>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</si>
  <si>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</si>
  <si>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</si>
  <si>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</si>
  <si>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</si>
  <si>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</si>
  <si>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</si>
  <si>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</si>
  <si>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</si>
  <si>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</si>
  <si>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Žadatel v každém období vyplní hodnotu ročního obratu a/nebo bilanční sumy - alespoň jedna hodnota musí být vyplněna. Hodnota se vyplňuje v tisících CZK. Žadatel dále vyplní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</si>
  <si>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</si>
  <si>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</si>
  <si>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</si>
  <si>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</si>
  <si>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</si>
  <si>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</si>
  <si>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</si>
  <si>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</si>
  <si>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</si>
  <si>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</si>
  <si>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</si>
  <si>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</si>
  <si>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</si>
  <si>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Celkový podíl základního kapitálu nebo hlasovacích práv žadatele (podle toho, která hodnota je vyšší) vlastněných jedním či více veřejnými subjekty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</si>
  <si>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</si>
  <si>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</si>
  <si>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</si>
  <si>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</si>
  <si>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</si>
  <si>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</si>
  <si>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</si>
  <si>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</si>
  <si>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</si>
  <si>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</si>
  <si>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</si>
  <si>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</si>
  <si>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</si>
  <si>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</si>
  <si>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</si>
  <si>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</si>
  <si>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</si>
  <si>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</si>
  <si>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</si>
  <si>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</si>
  <si>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</si>
  <si>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</si>
  <si>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</si>
  <si>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</si>
  <si>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</si>
  <si>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</si>
  <si>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</si>
  <si>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</si>
  <si>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</si>
  <si>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</si>
  <si>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</si>
  <si>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</si>
  <si>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</si>
  <si>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</si>
  <si>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</si>
  <si>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</si>
  <si>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</si>
  <si>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Příklad: Žadatel X vlastní 60 % podílu v podniku Y (propojený - vztah označený písmenem B), podnik Y vlastní 25 % podílu v podniku Z (partner podniku propojeného s žadatelem - vztah označený písmenem F). Podnik Z je ze 70 % ovládán podnikem Q. Podnik Q je považován za propojený podnik nepřímého partnera a do výpočtu se neuvádí.</t>
  </si>
  <si>
    <t>Propojený podnik nepřímého partnera vůči podniku žadatele, tedy partnera podniku propojeného s podnikem žadatele, se nebere v úvahu.
Nepřímý partner je podnik se vztahem podle písmena F - Partner podniku propojeného s podnikem žadatele.</t>
  </si>
  <si>
    <t>Podnik propojený s partnerem podniku propojeného s podnikem žadatelem</t>
  </si>
  <si>
    <t>M</t>
  </si>
  <si>
    <t>Příklad: Žadatel X vlastní 40 % podílu v podniku Y (partner - vztah označený písmenem D). Podnik Y vlastní 30 % podílu v podniku Z. Podnik Z je druhý partner v linii - partner partnera a do výpočtu se neuvádí.</t>
  </si>
  <si>
    <t>Příklad 2 - podnik E (konec výpočtu) + Příklad 7 - podnik G</t>
  </si>
  <si>
    <t>čl. 6, odst. 2, pododstavec 2</t>
  </si>
  <si>
    <t xml:space="preserve"> </t>
  </si>
  <si>
    <t>Partner partnerského podniku</t>
  </si>
  <si>
    <t>L</t>
  </si>
  <si>
    <t>Příklad: Podnik Y (univerzita) vlastní podíl 20 % v žadateli X a podnik Z (institucionální investor) vlastní podíl 15 % v žadateli X. Podnik Z vlastní 55 % podniku Y, jedná se tedy o propojené podniky. Podniky Z a Y tvoří skupinu a jejich sečtený podíl na podniku X (35 %) nepřesahuje 50 %, proto stále spadají do vztahu označeného písmenem K a jejich údaje se do výpočtu neuvádí. Kdyby 50 % bylo překročeno, oba podniky by patřily do vztahu označeného písmenem I.</t>
  </si>
  <si>
    <t>Příklad 4 - podniky B a D - jsou na sobě nezávislé</t>
  </si>
  <si>
    <t>čl 3, odst. 2, pododstavec 2, písm. a) až d)</t>
  </si>
  <si>
    <r>
      <t xml:space="preserve">Partner žadatele s podílem 25-50 %, který je však uveden na seznamu výjimek, se do tabulky nevyplňuje. Seznam vychází z čl. 3 odst. 2 písm. a)–d) přílohy k Doporučení komise. I v případě, kdy podnik uvedený v seznamu výjimek je propojený s jiným partnerem / menšinovým partnerem žadatele a jejich jednotlivé podíly v žadateli po sečtení nepřesáhnou 50 %, se podnik uvedený v seznamu výjimek do dalších propočtů nezohledňuje.
</t>
    </r>
    <r>
      <rPr>
        <u/>
        <sz val="10"/>
        <rFont val="Arial"/>
        <family val="2"/>
        <charset val="238"/>
      </rPr>
      <t>Seznam výjimek pro partnerský podnik:</t>
    </r>
    <r>
      <rPr>
        <sz val="10"/>
        <rFont val="Arial"/>
        <family val="2"/>
        <charset val="238"/>
      </rPr>
      <t xml:space="preserve">
a) veřejné investiční společnosti, společnosti rizikového kapitálu, jednotlivci či skupiny jednotlivců provozující pravidelnou činnost spojenou s investováním rizikového kapitálu, které investují do vlastního kapitálu nekotovaných podniků (business angels), za předpokladu, že jsou celkové investice těchto business angels do stejného podniku nižší než 1 250 000 EUR;
b) univerzity nebo nezisková výzkumná střediska;
c) institucionální investoři včetně fondů pro regionální rozvoj;
d) samostatné místní orgány s ročním rozpočtem nižším než 10 milionů EUR a s méně než 5 000 obyvatel.</t>
    </r>
  </si>
  <si>
    <t>Partner uvedený v seznamu výjimek</t>
  </si>
  <si>
    <t>K</t>
  </si>
  <si>
    <t>Příklad 1: Žadatel X je z 15 % vlastněn podnikem Y a z 20 % vlastněn podnikem Z. Žadatel X sám vlastní 15 % podílu na podniku Q. Pokud nejsou podniky Y, Z a Q navzájem propojené, ani nejsou propojené s jiným podnikem se vztahem k žadateli, považují se za menšinové partnery a tedy za nezávislé (podíl pod 25 %). Pokud by byly podniky Y a Z propojené, patřily by už do vztahu označeného písmenem H (sečtený podíl celkem 25-50 %). Pokud by součet podílů ještě s dalšími podniky překročil 50 %, patřily by do vztahu označeného písmenem G (sečtený podíl celkem nad 50 %).
Příklad 2: Žadatel X je z 5 % vlastněn podnikem Y, z 7 % vlastněn podnikem Z a z 10 % vlastněn podnikem Q. Podniky Y, Z a Q jsou navzájem propojené - všechny jsou ze 100 % vlastněné jednou fyzickou osobou. Jejich sečtený podíl na žadateli X však nedosahuje 25 %, proto se podnik X vůči této skupině považuje za nezávislý podnik a podniky Y, Z a Q se do výpočtu se neuvádí.</t>
  </si>
  <si>
    <t>čl. 3 odst. 1 
a
čl. 3 odst, 2, pododstavec 2
a
čl. 3 odst. 3, pododstavec 4
a
čl. 6, odst. 1</t>
  </si>
  <si>
    <t xml:space="preserve">Patří sem podnik zcela nezávislý (nemá žádné podíly v jiných podnicích a žádný podnik nemá podíly v něm). Jedná se o podnik, který není propojený s jiným podnikem prostřednictvím fyzické osoby, nebo skupiny fyzických osob, které jednají společně, nebo podnik, který má jedno či více menšinových partnerství s jinými podniky (každé s méně než 25 %). Data takového podniku se do výpočtu  v konkrétní vlastnické struktuře nezapočítají.
</t>
  </si>
  <si>
    <t>2. Označení a typy vztahů mezi podniky, jejichž údaje nevstupují do výpočtu (Započítaný % podíl = 0 %)</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</si>
  <si>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</si>
  <si>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</si>
  <si>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</si>
  <si>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</si>
  <si>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</si>
  <si>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</si>
  <si>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</si>
  <si>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</si>
  <si>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</si>
  <si>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</si>
  <si>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</si>
  <si>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</si>
  <si>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</si>
  <si>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</si>
  <si>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</si>
  <si>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</si>
  <si>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</si>
  <si>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</si>
  <si>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</si>
  <si>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</si>
  <si>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</si>
  <si>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</si>
  <si>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</si>
  <si>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</si>
  <si>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</si>
  <si>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</si>
  <si>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</si>
  <si>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</si>
  <si>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</si>
  <si>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</si>
  <si>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</si>
  <si>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</si>
  <si>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</si>
  <si>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</si>
  <si>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</si>
  <si>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</si>
  <si>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</si>
  <si>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</si>
  <si>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</si>
  <si>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</si>
  <si>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</si>
  <si>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</si>
  <si>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</si>
  <si>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</si>
  <si>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</si>
  <si>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</si>
  <si>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</si>
  <si>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</si>
  <si>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</si>
  <si>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</si>
  <si>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</si>
  <si>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</si>
  <si>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</si>
  <si>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</si>
  <si>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</si>
  <si>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</si>
  <si>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</si>
  <si>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</si>
  <si>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</si>
  <si>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</si>
  <si>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</si>
  <si>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</si>
  <si>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</si>
  <si>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</si>
  <si>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</si>
  <si>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</si>
  <si>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 xml:space="preserve">PŘÍLOHA </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</si>
  <si>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</si>
  <si>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</si>
  <si>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</si>
  <si>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</si>
  <si>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</si>
  <si>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</si>
  <si>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</si>
  <si>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</si>
  <si>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</si>
  <si>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</si>
  <si>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</si>
  <si>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</si>
  <si>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</si>
  <si>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</si>
  <si>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</si>
  <si>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</si>
  <si>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</si>
  <si>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</si>
  <si>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</si>
  <si>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</si>
  <si>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</si>
  <si>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</si>
  <si>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</si>
  <si>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</si>
  <si>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</si>
  <si>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</si>
  <si>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</si>
  <si>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</si>
  <si>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</si>
  <si>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</si>
  <si>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</si>
  <si>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</si>
  <si>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</si>
  <si>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</si>
  <si>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</si>
  <si>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</si>
  <si>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</si>
  <si>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</si>
  <si>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</si>
  <si>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</si>
  <si>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</si>
  <si>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</si>
  <si>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</si>
  <si>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</si>
  <si>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</si>
  <si>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</si>
  <si>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</si>
  <si>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</si>
  <si>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</si>
  <si>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</si>
  <si>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</si>
  <si>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</si>
  <si>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</si>
  <si>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</si>
  <si>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</si>
  <si>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</si>
  <si>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</si>
  <si>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</si>
  <si>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</si>
  <si>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</si>
  <si>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</si>
  <si>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</si>
  <si>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</si>
  <si>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</si>
  <si>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</si>
  <si>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</si>
  <si>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</si>
  <si>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</si>
  <si>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</si>
  <si>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</si>
  <si>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</si>
  <si>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</si>
  <si>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</si>
  <si>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</si>
  <si>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</si>
  <si>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</si>
  <si>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</si>
  <si>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</si>
  <si>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</si>
  <si>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</si>
  <si>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</si>
  <si>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</si>
  <si>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</si>
  <si>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</si>
  <si>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</si>
  <si>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</si>
  <si>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</si>
  <si>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</si>
  <si>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</si>
  <si>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</si>
  <si>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</si>
  <si>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</si>
  <si>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</si>
  <si>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</si>
  <si>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</si>
  <si>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</si>
  <si>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</si>
  <si>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</si>
  <si>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</si>
  <si>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</si>
  <si>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</si>
  <si>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</si>
  <si>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</si>
  <si>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</si>
  <si>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</si>
  <si>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</si>
  <si>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</si>
  <si>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</si>
  <si>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</si>
  <si>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</si>
  <si>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</si>
  <si>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</si>
  <si>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</si>
  <si>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</si>
  <si>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</si>
  <si>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</si>
  <si>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</si>
  <si>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</si>
  <si>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</si>
  <si>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</si>
  <si>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</si>
  <si>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</si>
  <si>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</si>
  <si>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</si>
  <si>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</si>
  <si>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</si>
  <si>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</si>
  <si>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</si>
  <si>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</si>
  <si>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</si>
  <si>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</si>
  <si>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</si>
  <si>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</si>
  <si>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</si>
  <si>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</si>
  <si>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</si>
  <si>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</si>
  <si>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</si>
  <si>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</si>
  <si>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</si>
  <si>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</si>
  <si>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</si>
  <si>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</si>
  <si>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</si>
  <si>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</si>
  <si>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</si>
  <si>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</si>
  <si>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</si>
  <si>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</si>
  <si>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</si>
  <si>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</si>
  <si>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</si>
  <si>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</si>
  <si>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</si>
  <si>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</si>
  <si>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</si>
  <si>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</si>
  <si>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</si>
  <si>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</si>
  <si>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</si>
  <si>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</si>
  <si>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</si>
  <si>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</si>
  <si>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</si>
  <si>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</si>
  <si>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</si>
  <si>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</si>
  <si>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</si>
  <si>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</si>
  <si>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</si>
  <si>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</si>
  <si>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</si>
  <si>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</si>
  <si>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</si>
  <si>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</si>
  <si>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</si>
  <si>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</si>
  <si>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</si>
  <si>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</si>
  <si>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</si>
  <si>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</si>
  <si>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</si>
  <si>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</si>
  <si>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</si>
  <si>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</si>
  <si>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</si>
  <si>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</si>
  <si>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</si>
  <si>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</si>
  <si>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</si>
  <si>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</si>
  <si>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</si>
  <si>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</si>
  <si>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</si>
  <si>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</si>
  <si>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</si>
  <si>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</si>
  <si>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</si>
  <si>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</si>
  <si>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</si>
  <si>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</si>
  <si>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</si>
  <si>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FORMULÁŘ PRO VYHODNOCENÍ ŽADATELE O PODPORU Z POHLEDU PODNIKU  V OBTÍŽÍCH</t>
  </si>
  <si>
    <t>!!! Vzhledem k vybrané právní formě subjekt záložku nevyplňujte !!!!</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</si>
  <si>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</si>
  <si>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</si>
  <si>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</si>
  <si>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</si>
  <si>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</si>
  <si>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</si>
  <si>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Nejdříve prosím vyplňte záložku 1c Příloha_kategorie podniku a teprve následně pokračujte ve vyplňování na této stránce</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</si>
  <si>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</si>
  <si>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</si>
  <si>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</si>
  <si>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</si>
  <si>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</si>
  <si>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</si>
  <si>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</si>
  <si>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</si>
  <si>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</si>
  <si>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</si>
  <si>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</si>
  <si>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</si>
  <si>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</si>
  <si>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Návrh 19. 1. 2023</t>
  </si>
  <si>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</si>
  <si>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Do hodnoty tohoto řádku se nezapočítávají podíly investorů uvedených v seznamu výjimek (viz níže).</t>
    </r>
  </si>
  <si>
    <r>
      <t xml:space="preserve">Řádek </t>
    </r>
    <r>
      <rPr>
        <i/>
        <sz val="10"/>
        <rFont val="Arial"/>
        <family val="2"/>
        <charset val="238"/>
      </rPr>
      <t>Celkový podíl základního kapitálu nebo hlasovacích práv žadatele (podle toho, která hodnota je vyšší) vlastněných jedním či více veřejnými subjekty vč. těch uvedených na seznamu výjimek</t>
    </r>
    <r>
      <rPr>
        <sz val="10"/>
        <rFont val="Arial"/>
        <family val="2"/>
        <charset val="238"/>
      </rPr>
      <t xml:space="preserve"> navazuje na předchozí řádek. Výsledná hodnota na tomto řádku je součtem všech podílů veřejných subjektů včetně těch uvedených na seznamu výjimek. </t>
    </r>
    <r>
      <rPr>
        <b/>
        <sz val="10"/>
        <rFont val="Arial"/>
        <family val="2"/>
        <charset val="238"/>
      </rPr>
      <t>Pokud celkový podíl uvedený v tomto řádku překročí hodnotu 50 %, 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</si>
  <si>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Je žadatel o podporu podnikem v obtížích (je splněno některé z relevantních kritérií B až E)?</t>
  </si>
  <si>
    <t>Datum vzniku (dd.mm.rrrr)</t>
  </si>
  <si>
    <t>Právní formy, které jsou vždy velký podnik</t>
  </si>
  <si>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ale na listu 1c uvede údaje o sobě - údaje se přebírají z listu 1c (pouze v případě právních forem, které jsou vždy velkým podnikem (viz tabulka vpravo) je záložka 1c nerelevantní)</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</si>
  <si>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</si>
  <si>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</si>
  <si>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r>
      <t xml:space="preserve">Pokud alespoň jedno ze stanovisek neplatí </t>
    </r>
    <r>
      <rPr>
        <b/>
        <sz val="10"/>
        <rFont val="Arial"/>
        <family val="2"/>
        <charset val="238"/>
      </rPr>
      <t>a podnik tak není nezávislý</t>
    </r>
    <r>
      <rPr>
        <sz val="10"/>
        <rFont val="Arial"/>
        <family val="2"/>
        <charset val="238"/>
      </rPr>
      <t xml:space="preserve">, je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ÚSC a PO ÚSC  se tato příloha nevyplňuje, protože se vždy jedná o velký podnik. Pokyny dle Přílohy 1d neplatí pro ÚSC a PO ÚSC.</t>
    </r>
  </si>
  <si>
    <r>
      <t xml:space="preserve">Pokud žadatel není v předchozí části vyhodnocen jako nezávislý podnik a vyplňuje i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</si>
  <si>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</si>
  <si>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</si>
  <si>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</si>
  <si>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</si>
  <si>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</si>
  <si>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</si>
  <si>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</si>
  <si>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</si>
  <si>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</si>
  <si>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</si>
  <si>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</si>
  <si>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</si>
  <si>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</si>
  <si>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</si>
  <si>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</si>
  <si>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</si>
  <si>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</si>
  <si>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</si>
  <si>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</si>
  <si>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</si>
  <si>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</si>
  <si>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</si>
  <si>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</si>
  <si>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</si>
  <si>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</si>
  <si>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</si>
  <si>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Neplatí pro územní samosprávné celky a jimi zřízené a založené organizace</t>
  </si>
  <si>
    <t xml:space="preserve">Verze 1.02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</si>
</sst>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82"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i/>
      <sz val="8"/>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s>
  <fills count="27">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5"/>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s>
  <cellStyleXfs count="10">
    <xf numFmtId="0" fontId="0" fillId="0" borderId="0"/>
    <xf numFmtId="0" fontId="18" fillId="0" borderId="0" applyNumberFormat="0" applyFill="0" applyBorder="0" applyAlignment="0" applyProtection="0"/>
    <xf numFmtId="0" fontId="19" fillId="0" borderId="0"/>
    <xf numFmtId="0" fontId="20" fillId="0" borderId="0"/>
    <xf numFmtId="0" fontId="21" fillId="0" borderId="0"/>
    <xf numFmtId="0" fontId="14" fillId="0" borderId="0"/>
    <xf numFmtId="9" fontId="14" fillId="0" borderId="0" applyFont="0" applyFill="0" applyBorder="0" applyAlignment="0" applyProtection="0"/>
    <xf numFmtId="0" fontId="8" fillId="0" borderId="0"/>
    <xf numFmtId="0" fontId="8" fillId="0" borderId="0"/>
    <xf numFmtId="9" fontId="80" fillId="0" borderId="0" applyFont="0" applyFill="0" applyBorder="0" applyAlignment="0" applyProtection="0"/>
  </cellStyleXfs>
  <cellXfs count="686">
    <xf numFmtId="0" fontId="0" fillId="0" borderId="0" xfId="0"/>
    <xf numFmtId="0" fontId="23"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vertical="center"/>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24" fillId="0" borderId="0" xfId="0" applyFont="1" applyAlignment="1">
      <alignment horizontal="center" vertical="center"/>
    </xf>
    <xf numFmtId="14" fontId="24" fillId="0" borderId="0" xfId="0" applyNumberFormat="1" applyFont="1" applyAlignment="1">
      <alignment horizontal="center" vertical="center"/>
    </xf>
    <xf numFmtId="0" fontId="23" fillId="0" borderId="0" xfId="0" applyFont="1" applyAlignment="1">
      <alignment horizontal="center" vertical="center" wrapText="1"/>
    </xf>
    <xf numFmtId="14" fontId="24" fillId="0" borderId="0" xfId="0" applyNumberFormat="1" applyFont="1" applyAlignment="1">
      <alignment vertical="center"/>
    </xf>
    <xf numFmtId="0" fontId="25" fillId="0" borderId="0" xfId="0" applyFont="1" applyAlignment="1">
      <alignment vertical="center" wrapText="1"/>
    </xf>
    <xf numFmtId="0" fontId="23"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24" fillId="0" borderId="0" xfId="0" applyFont="1" applyAlignment="1">
      <alignment horizontal="center" vertical="center" wrapText="1"/>
    </xf>
    <xf numFmtId="2" fontId="23" fillId="4" borderId="1" xfId="0" applyNumberFormat="1" applyFont="1" applyFill="1" applyBorder="1" applyAlignment="1">
      <alignment horizontal="center" vertical="center"/>
    </xf>
    <xf numFmtId="2" fontId="23" fillId="0" borderId="0" xfId="0" applyNumberFormat="1" applyFont="1" applyAlignment="1">
      <alignment horizontal="center" vertical="center"/>
    </xf>
    <xf numFmtId="0" fontId="25" fillId="0" borderId="4" xfId="0" applyFont="1" applyBorder="1" applyAlignment="1">
      <alignment horizontal="center" vertical="center"/>
    </xf>
    <xf numFmtId="3" fontId="23" fillId="0" borderId="1" xfId="0" applyNumberFormat="1" applyFont="1" applyBorder="1" applyAlignment="1" applyProtection="1">
      <alignment horizontal="right" vertical="center"/>
      <protection locked="0"/>
    </xf>
    <xf numFmtId="0" fontId="23" fillId="0" borderId="1" xfId="0" applyFont="1" applyBorder="1" applyAlignment="1">
      <alignment horizontal="center" vertical="center" wrapText="1"/>
    </xf>
    <xf numFmtId="0" fontId="23" fillId="0" borderId="1" xfId="0" quotePrefix="1" applyFont="1" applyBorder="1" applyAlignment="1">
      <alignment horizontal="center" vertical="center" wrapText="1"/>
    </xf>
    <xf numFmtId="0" fontId="22" fillId="0" borderId="0" xfId="0" applyFont="1" applyAlignment="1">
      <alignment vertical="center"/>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6" fillId="0" borderId="11" xfId="1" applyFont="1" applyBorder="1" applyAlignment="1">
      <alignment horizontal="center" vertical="center" wrapText="1"/>
    </xf>
    <xf numFmtId="0" fontId="23" fillId="0" borderId="13"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6" xfId="0" applyFont="1" applyBorder="1" applyAlignment="1">
      <alignment horizontal="center" vertical="center" wrapText="1"/>
    </xf>
    <xf numFmtId="0" fontId="23" fillId="2" borderId="12" xfId="0" applyFont="1" applyFill="1" applyBorder="1" applyAlignment="1">
      <alignment horizontal="center" vertical="center" wrapText="1"/>
    </xf>
    <xf numFmtId="0" fontId="25" fillId="2" borderId="14" xfId="0" applyFont="1" applyFill="1" applyBorder="1" applyAlignment="1">
      <alignment horizontal="center" vertical="center"/>
    </xf>
    <xf numFmtId="0" fontId="23" fillId="4" borderId="13" xfId="0" applyFont="1" applyFill="1" applyBorder="1" applyAlignment="1">
      <alignment vertical="center" wrapText="1"/>
    </xf>
    <xf numFmtId="3" fontId="23" fillId="0" borderId="14" xfId="0" applyNumberFormat="1" applyFont="1" applyBorder="1" applyAlignment="1" applyProtection="1">
      <alignment horizontal="right" vertical="center"/>
      <protection locked="0"/>
    </xf>
    <xf numFmtId="0" fontId="23" fillId="0" borderId="17" xfId="0" applyFont="1" applyBorder="1" applyAlignment="1">
      <alignment horizontal="center" vertical="center"/>
    </xf>
    <xf numFmtId="0" fontId="23" fillId="0" borderId="4" xfId="0" applyFont="1" applyBorder="1" applyAlignment="1">
      <alignment horizontal="center" vertical="center"/>
    </xf>
    <xf numFmtId="0" fontId="25" fillId="2" borderId="11" xfId="0" applyFont="1" applyFill="1" applyBorder="1" applyAlignment="1">
      <alignment horizontal="center" vertical="center"/>
    </xf>
    <xf numFmtId="0" fontId="25" fillId="2" borderId="12" xfId="0" applyFont="1" applyFill="1" applyBorder="1" applyAlignment="1">
      <alignment horizontal="center" vertical="center"/>
    </xf>
    <xf numFmtId="2" fontId="23" fillId="4" borderId="14" xfId="0" applyNumberFormat="1" applyFont="1" applyFill="1" applyBorder="1" applyAlignment="1">
      <alignment horizontal="center" vertical="center"/>
    </xf>
    <xf numFmtId="0" fontId="23" fillId="4" borderId="16" xfId="0" applyFont="1" applyFill="1" applyBorder="1" applyAlignment="1">
      <alignment horizontal="center" vertical="center"/>
    </xf>
    <xf numFmtId="0" fontId="23" fillId="4" borderId="17" xfId="0" applyFont="1" applyFill="1" applyBorder="1" applyAlignment="1">
      <alignment horizontal="center" vertical="center"/>
    </xf>
    <xf numFmtId="0" fontId="24" fillId="0" borderId="14" xfId="0" applyFont="1" applyBorder="1" applyAlignment="1" applyProtection="1">
      <alignment horizontal="center" vertical="center"/>
      <protection locked="0"/>
    </xf>
    <xf numFmtId="3" fontId="24" fillId="0" borderId="1" xfId="0" applyNumberFormat="1" applyFont="1" applyBorder="1" applyAlignment="1" applyProtection="1">
      <alignment horizontal="right" vertical="center"/>
      <protection locked="0"/>
    </xf>
    <xf numFmtId="3" fontId="24" fillId="0" borderId="14" xfId="0" applyNumberFormat="1" applyFont="1" applyBorder="1" applyAlignment="1" applyProtection="1">
      <alignment horizontal="right" vertical="center"/>
      <protection locked="0"/>
    </xf>
    <xf numFmtId="0" fontId="23" fillId="2" borderId="4" xfId="0" applyFont="1" applyFill="1" applyBorder="1" applyAlignment="1">
      <alignment horizontal="center" vertical="center" wrapText="1"/>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25" fillId="0" borderId="0" xfId="0" applyFont="1" applyAlignment="1">
      <alignment vertical="center"/>
    </xf>
    <xf numFmtId="0" fontId="25" fillId="6" borderId="10" xfId="0" applyFont="1" applyFill="1" applyBorder="1" applyAlignment="1">
      <alignment vertical="center" wrapText="1"/>
    </xf>
    <xf numFmtId="0" fontId="25" fillId="6" borderId="11" xfId="0" applyFont="1" applyFill="1" applyBorder="1" applyAlignment="1">
      <alignment vertical="center" wrapText="1"/>
    </xf>
    <xf numFmtId="0" fontId="25" fillId="6" borderId="11" xfId="0" applyFont="1" applyFill="1" applyBorder="1" applyAlignment="1">
      <alignment vertical="center"/>
    </xf>
    <xf numFmtId="3" fontId="25" fillId="6" borderId="11" xfId="0" applyNumberFormat="1" applyFont="1" applyFill="1" applyBorder="1" applyAlignment="1">
      <alignment horizontal="right" vertical="center"/>
    </xf>
    <xf numFmtId="3" fontId="25" fillId="6" borderId="12" xfId="0" applyNumberFormat="1" applyFont="1" applyFill="1" applyBorder="1" applyAlignment="1">
      <alignment horizontal="right" vertical="center"/>
    </xf>
    <xf numFmtId="0" fontId="25" fillId="2" borderId="10" xfId="0" applyFont="1" applyFill="1" applyBorder="1" applyAlignment="1">
      <alignment horizontal="center" vertical="center" wrapText="1"/>
    </xf>
    <xf numFmtId="0" fontId="24" fillId="4" borderId="13" xfId="0" applyFont="1" applyFill="1" applyBorder="1" applyAlignment="1">
      <alignment vertical="center" wrapText="1"/>
    </xf>
    <xf numFmtId="0" fontId="24" fillId="4" borderId="1" xfId="0" applyFont="1" applyFill="1" applyBorder="1" applyAlignment="1">
      <alignment horizontal="center" vertical="center" wrapText="1"/>
    </xf>
    <xf numFmtId="0" fontId="24" fillId="4" borderId="1" xfId="0" applyFont="1" applyFill="1" applyBorder="1" applyAlignment="1">
      <alignment horizontal="center" vertical="center"/>
    </xf>
    <xf numFmtId="0" fontId="28" fillId="2" borderId="10" xfId="0" applyFont="1" applyFill="1" applyBorder="1" applyAlignment="1">
      <alignment horizontal="left" vertical="center" wrapText="1"/>
    </xf>
    <xf numFmtId="0" fontId="24" fillId="4" borderId="13" xfId="0" applyFont="1" applyFill="1" applyBorder="1" applyAlignment="1">
      <alignment horizontal="left" vertical="center" wrapText="1"/>
    </xf>
    <xf numFmtId="0" fontId="28" fillId="2" borderId="10" xfId="0" applyFont="1" applyFill="1" applyBorder="1" applyAlignment="1">
      <alignment vertical="center" wrapText="1"/>
    </xf>
    <xf numFmtId="0" fontId="28" fillId="2" borderId="11" xfId="0" applyFont="1" applyFill="1" applyBorder="1" applyAlignment="1">
      <alignment horizontal="center" vertical="center" wrapText="1"/>
    </xf>
    <xf numFmtId="3" fontId="23" fillId="0" borderId="14" xfId="0" applyNumberFormat="1" applyFont="1" applyBorder="1" applyAlignment="1">
      <alignment horizontal="right" vertical="center"/>
    </xf>
    <xf numFmtId="0" fontId="28" fillId="8" borderId="14" xfId="0" applyFont="1" applyFill="1" applyBorder="1" applyAlignment="1">
      <alignment horizontal="center" vertical="center" wrapText="1"/>
    </xf>
    <xf numFmtId="0" fontId="28" fillId="8" borderId="17" xfId="0" applyFont="1" applyFill="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24" fillId="0" borderId="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4" xfId="0" quotePrefix="1" applyFont="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8" fillId="5" borderId="1"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1" fillId="0" borderId="1" xfId="0" applyFont="1" applyBorder="1" applyAlignment="1">
      <alignment vertical="center"/>
    </xf>
    <xf numFmtId="0" fontId="31" fillId="0" borderId="1" xfId="0" applyFont="1" applyBorder="1"/>
    <xf numFmtId="0" fontId="17" fillId="0" borderId="0" xfId="0" applyFont="1" applyAlignment="1">
      <alignment horizontal="center"/>
    </xf>
    <xf numFmtId="0" fontId="17" fillId="0" borderId="0" xfId="0" applyFont="1"/>
    <xf numFmtId="0" fontId="21" fillId="0" borderId="1" xfId="0" applyFont="1" applyBorder="1" applyAlignment="1">
      <alignment vertical="center" wrapText="1"/>
    </xf>
    <xf numFmtId="0" fontId="21" fillId="0" borderId="0" xfId="0" applyFont="1" applyAlignment="1">
      <alignment vertical="center"/>
    </xf>
    <xf numFmtId="0" fontId="32" fillId="0" borderId="1" xfId="0" applyFont="1" applyBorder="1" applyAlignment="1">
      <alignment vertical="center"/>
    </xf>
    <xf numFmtId="0" fontId="25" fillId="0" borderId="0" xfId="0" applyFont="1"/>
    <xf numFmtId="0" fontId="21" fillId="0" borderId="0" xfId="0" applyFont="1"/>
    <xf numFmtId="0" fontId="28" fillId="0" borderId="0" xfId="0" applyFont="1"/>
    <xf numFmtId="0" fontId="24" fillId="0" borderId="13" xfId="0" applyFont="1" applyBorder="1" applyAlignment="1">
      <alignment horizontal="center" vertical="center" wrapText="1"/>
    </xf>
    <xf numFmtId="0" fontId="25" fillId="0" borderId="1" xfId="0" applyFont="1" applyBorder="1" applyAlignment="1">
      <alignment horizontal="center" vertical="center" wrapText="1"/>
    </xf>
    <xf numFmtId="0" fontId="25" fillId="4" borderId="1"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6" fillId="4" borderId="11" xfId="1" applyFont="1" applyFill="1" applyBorder="1" applyAlignment="1">
      <alignment horizontal="center" vertical="center" wrapText="1"/>
    </xf>
    <xf numFmtId="0" fontId="23" fillId="4" borderId="1" xfId="0" quotePrefix="1" applyFont="1" applyFill="1" applyBorder="1" applyAlignment="1">
      <alignment horizontal="center" vertical="center" wrapText="1"/>
    </xf>
    <xf numFmtId="0" fontId="27" fillId="10" borderId="18" xfId="0" applyFont="1" applyFill="1" applyBorder="1" applyAlignment="1">
      <alignment horizontal="center" vertical="center" wrapText="1"/>
    </xf>
    <xf numFmtId="0" fontId="28" fillId="12" borderId="44" xfId="0" applyFont="1" applyFill="1" applyBorder="1" applyAlignment="1">
      <alignment horizontal="center" vertical="center" wrapText="1"/>
    </xf>
    <xf numFmtId="0" fontId="28" fillId="9" borderId="44" xfId="0" applyFont="1" applyFill="1" applyBorder="1" applyAlignment="1">
      <alignment horizontal="center" vertical="center" wrapText="1"/>
    </xf>
    <xf numFmtId="0" fontId="28" fillId="9" borderId="51" xfId="0" applyFont="1" applyFill="1" applyBorder="1" applyAlignment="1">
      <alignment horizontal="center" vertical="center" wrapText="1"/>
    </xf>
    <xf numFmtId="0" fontId="27" fillId="13" borderId="18" xfId="0" applyFont="1" applyFill="1" applyBorder="1" applyAlignment="1">
      <alignment vertical="center" wrapText="1"/>
    </xf>
    <xf numFmtId="0" fontId="27" fillId="13" borderId="44" xfId="0" applyFont="1" applyFill="1" applyBorder="1" applyAlignment="1">
      <alignment vertical="center" wrapText="1"/>
    </xf>
    <xf numFmtId="0" fontId="27" fillId="13" borderId="44" xfId="0" applyFont="1" applyFill="1" applyBorder="1" applyAlignment="1">
      <alignment vertical="center"/>
    </xf>
    <xf numFmtId="0" fontId="33" fillId="0" borderId="0" xfId="0" applyFont="1" applyAlignment="1">
      <alignment vertical="center" wrapText="1"/>
    </xf>
    <xf numFmtId="0" fontId="33" fillId="0" borderId="0" xfId="0" applyFont="1" applyAlignment="1">
      <alignment vertical="center"/>
    </xf>
    <xf numFmtId="0" fontId="27" fillId="10" borderId="10" xfId="0" applyFont="1" applyFill="1" applyBorder="1" applyAlignment="1">
      <alignment horizontal="center" vertical="center" wrapText="1"/>
    </xf>
    <xf numFmtId="0" fontId="24" fillId="14" borderId="0" xfId="0" applyFont="1" applyFill="1" applyAlignment="1">
      <alignment vertical="center"/>
    </xf>
    <xf numFmtId="0" fontId="23" fillId="14" borderId="0" xfId="0" applyFont="1" applyFill="1" applyAlignment="1">
      <alignment horizontal="center" vertical="center"/>
    </xf>
    <xf numFmtId="0" fontId="24" fillId="15" borderId="0" xfId="0" applyFont="1" applyFill="1" applyAlignment="1">
      <alignment vertical="center"/>
    </xf>
    <xf numFmtId="0" fontId="23" fillId="15" borderId="0" xfId="0" applyFont="1" applyFill="1" applyAlignment="1">
      <alignment horizontal="center" vertical="center"/>
    </xf>
    <xf numFmtId="0" fontId="24" fillId="16" borderId="0" xfId="0" applyFont="1" applyFill="1" applyAlignment="1">
      <alignment vertical="center"/>
    </xf>
    <xf numFmtId="0" fontId="23" fillId="14" borderId="0" xfId="0" applyFont="1" applyFill="1" applyAlignment="1">
      <alignment vertical="center"/>
    </xf>
    <xf numFmtId="0" fontId="25" fillId="14" borderId="0" xfId="0" applyFont="1" applyFill="1" applyAlignment="1">
      <alignment vertical="center"/>
    </xf>
    <xf numFmtId="0" fontId="23" fillId="15" borderId="0" xfId="0" applyFont="1" applyFill="1" applyAlignment="1">
      <alignment vertical="center"/>
    </xf>
    <xf numFmtId="0" fontId="23" fillId="16" borderId="0" xfId="0" applyFont="1" applyFill="1" applyAlignment="1">
      <alignment vertical="center"/>
    </xf>
    <xf numFmtId="0" fontId="23" fillId="16" borderId="0" xfId="0" applyFont="1" applyFill="1" applyAlignment="1">
      <alignment horizontal="center" vertical="center"/>
    </xf>
    <xf numFmtId="0" fontId="23" fillId="16" borderId="0" xfId="0" applyFont="1" applyFill="1" applyAlignment="1">
      <alignment vertical="center" wrapText="1"/>
    </xf>
    <xf numFmtId="0" fontId="24" fillId="16" borderId="0" xfId="0" applyFont="1" applyFill="1" applyAlignment="1">
      <alignment vertical="center" wrapText="1"/>
    </xf>
    <xf numFmtId="0" fontId="23" fillId="15" borderId="0" xfId="0" applyFont="1" applyFill="1" applyAlignment="1">
      <alignment vertical="center" wrapText="1"/>
    </xf>
    <xf numFmtId="0" fontId="24" fillId="15" borderId="0" xfId="0" applyFont="1" applyFill="1" applyAlignment="1">
      <alignment vertical="center" wrapText="1"/>
    </xf>
    <xf numFmtId="0" fontId="23" fillId="14" borderId="0" xfId="0" applyFont="1" applyFill="1" applyAlignment="1">
      <alignment vertical="center" wrapText="1"/>
    </xf>
    <xf numFmtId="0" fontId="24" fillId="14" borderId="0" xfId="0" applyFont="1" applyFill="1" applyAlignment="1">
      <alignment vertical="center" wrapText="1"/>
    </xf>
    <xf numFmtId="0" fontId="39" fillId="0" borderId="0" xfId="0" applyFont="1"/>
    <xf numFmtId="0" fontId="28" fillId="0" borderId="16" xfId="0" applyFont="1" applyBorder="1" applyAlignment="1">
      <alignment horizontal="center" vertical="center" wrapText="1"/>
    </xf>
    <xf numFmtId="0" fontId="14" fillId="0" borderId="0" xfId="5" applyAlignment="1">
      <alignment vertical="center" wrapText="1"/>
    </xf>
    <xf numFmtId="0" fontId="43" fillId="0" borderId="17" xfId="5" applyFont="1" applyBorder="1" applyAlignment="1">
      <alignment horizontal="center" vertical="center" wrapText="1"/>
    </xf>
    <xf numFmtId="0" fontId="43" fillId="0" borderId="14" xfId="5" applyFont="1" applyBorder="1" applyAlignment="1">
      <alignment horizontal="center" vertical="center" wrapText="1"/>
    </xf>
    <xf numFmtId="0" fontId="43" fillId="0" borderId="61" xfId="5" applyFont="1" applyBorder="1" applyAlignment="1">
      <alignment horizontal="center" vertical="center" wrapText="1"/>
    </xf>
    <xf numFmtId="0" fontId="45" fillId="19" borderId="53" xfId="5" applyFont="1" applyFill="1" applyBorder="1" applyAlignment="1">
      <alignment horizontal="center" vertical="center" wrapText="1"/>
    </xf>
    <xf numFmtId="0" fontId="45" fillId="19" borderId="64" xfId="5" applyFont="1" applyFill="1" applyBorder="1" applyAlignment="1">
      <alignment horizontal="center" vertical="center" wrapText="1"/>
    </xf>
    <xf numFmtId="0" fontId="43" fillId="0" borderId="0" xfId="5" applyFont="1" applyAlignment="1">
      <alignment horizontal="center" vertical="center" wrapText="1"/>
    </xf>
    <xf numFmtId="0" fontId="43" fillId="18" borderId="12" xfId="5" applyFont="1" applyFill="1" applyBorder="1" applyAlignment="1">
      <alignment horizontal="center" vertical="center" wrapText="1"/>
    </xf>
    <xf numFmtId="0" fontId="43" fillId="18" borderId="11" xfId="5" applyFont="1" applyFill="1" applyBorder="1" applyAlignment="1">
      <alignment horizontal="center" vertical="center" wrapText="1"/>
    </xf>
    <xf numFmtId="0" fontId="14" fillId="0" borderId="0" xfId="5" applyAlignment="1">
      <alignment vertical="center"/>
    </xf>
    <xf numFmtId="0" fontId="14" fillId="0" borderId="0" xfId="5" applyAlignment="1">
      <alignment horizontal="center" vertical="center" wrapText="1"/>
    </xf>
    <xf numFmtId="0" fontId="14" fillId="0" borderId="0" xfId="5" applyAlignment="1">
      <alignment horizontal="center" vertical="center"/>
    </xf>
    <xf numFmtId="0" fontId="14" fillId="22" borderId="0" xfId="5" applyFill="1" applyAlignment="1">
      <alignment vertical="center"/>
    </xf>
    <xf numFmtId="0" fontId="21" fillId="22" borderId="0" xfId="5" applyFont="1" applyFill="1" applyAlignment="1">
      <alignment vertical="center"/>
    </xf>
    <xf numFmtId="10" fontId="14" fillId="21" borderId="14" xfId="5" applyNumberFormat="1" applyFill="1" applyBorder="1" applyAlignment="1" applyProtection="1">
      <alignment vertical="center" wrapText="1"/>
      <protection locked="0"/>
    </xf>
    <xf numFmtId="0" fontId="25" fillId="0" borderId="0" xfId="5" applyFont="1" applyAlignment="1">
      <alignment vertical="center"/>
    </xf>
    <xf numFmtId="0" fontId="44" fillId="0" borderId="0" xfId="5" applyFont="1" applyAlignment="1">
      <alignment vertical="center" wrapText="1"/>
    </xf>
    <xf numFmtId="0" fontId="43" fillId="22" borderId="0" xfId="5" applyFont="1" applyFill="1" applyAlignment="1">
      <alignment vertical="center"/>
    </xf>
    <xf numFmtId="0" fontId="51" fillId="0" borderId="0" xfId="5" applyFont="1" applyAlignment="1">
      <alignment vertical="center" wrapText="1"/>
    </xf>
    <xf numFmtId="0" fontId="43" fillId="22" borderId="0" xfId="5" applyFont="1" applyFill="1" applyAlignment="1">
      <alignment horizontal="center" vertical="center"/>
    </xf>
    <xf numFmtId="0" fontId="51" fillId="0" borderId="0" xfId="5" applyFont="1" applyAlignment="1">
      <alignment horizontal="justify" vertical="center" wrapText="1"/>
    </xf>
    <xf numFmtId="0" fontId="43" fillId="0" borderId="0" xfId="5" applyFont="1" applyAlignment="1">
      <alignment vertical="center"/>
    </xf>
    <xf numFmtId="4" fontId="14" fillId="0" borderId="0" xfId="5" applyNumberFormat="1" applyAlignment="1">
      <alignment horizontal="right" vertical="center"/>
    </xf>
    <xf numFmtId="10" fontId="14" fillId="0" borderId="0" xfId="5" applyNumberFormat="1" applyAlignment="1">
      <alignment horizontal="center" vertical="center"/>
    </xf>
    <xf numFmtId="4" fontId="14" fillId="14" borderId="17" xfId="5" applyNumberFormat="1" applyFill="1" applyBorder="1" applyAlignment="1">
      <alignment horizontal="right" vertical="center"/>
    </xf>
    <xf numFmtId="4" fontId="14" fillId="14" borderId="16" xfId="5" applyNumberFormat="1" applyFill="1" applyBorder="1" applyAlignment="1">
      <alignment horizontal="right" vertical="center"/>
    </xf>
    <xf numFmtId="3" fontId="14" fillId="14" borderId="16" xfId="5" applyNumberFormat="1" applyFill="1" applyBorder="1" applyAlignment="1">
      <alignment horizontal="right" vertical="center"/>
    </xf>
    <xf numFmtId="10" fontId="14" fillId="14" borderId="16" xfId="5" applyNumberFormat="1" applyFill="1" applyBorder="1" applyAlignment="1">
      <alignment horizontal="center" vertical="center"/>
    </xf>
    <xf numFmtId="4" fontId="14" fillId="21" borderId="16" xfId="5" applyNumberFormat="1" applyFill="1" applyBorder="1" applyAlignment="1" applyProtection="1">
      <alignment horizontal="right" vertical="center"/>
      <protection locked="0"/>
    </xf>
    <xf numFmtId="3" fontId="14" fillId="21" borderId="16" xfId="5" applyNumberFormat="1" applyFill="1" applyBorder="1" applyAlignment="1" applyProtection="1">
      <alignment horizontal="center" vertical="center"/>
      <protection locked="0"/>
    </xf>
    <xf numFmtId="3" fontId="14" fillId="21" borderId="16" xfId="5" applyNumberFormat="1" applyFill="1" applyBorder="1" applyAlignment="1" applyProtection="1">
      <alignment horizontal="right" vertical="center"/>
      <protection locked="0"/>
    </xf>
    <xf numFmtId="0" fontId="14" fillId="21" borderId="16" xfId="5" applyFill="1" applyBorder="1" applyAlignment="1" applyProtection="1">
      <alignment horizontal="center" vertical="center" wrapText="1"/>
      <protection locked="0"/>
    </xf>
    <xf numFmtId="10" fontId="14" fillId="21" borderId="16" xfId="5" applyNumberFormat="1" applyFill="1" applyBorder="1" applyAlignment="1" applyProtection="1">
      <alignment horizontal="center" vertical="center"/>
      <protection locked="0"/>
    </xf>
    <xf numFmtId="0" fontId="14" fillId="21" borderId="25" xfId="5" applyFill="1" applyBorder="1" applyAlignment="1" applyProtection="1">
      <alignment vertical="center" wrapText="1"/>
      <protection locked="0"/>
    </xf>
    <xf numFmtId="0" fontId="14" fillId="14" borderId="15" xfId="5" applyFill="1" applyBorder="1" applyAlignment="1">
      <alignment horizontal="center" vertical="center" wrapText="1"/>
    </xf>
    <xf numFmtId="4" fontId="14" fillId="14" borderId="14" xfId="5" applyNumberFormat="1" applyFill="1" applyBorder="1" applyAlignment="1">
      <alignment horizontal="right" vertical="center"/>
    </xf>
    <xf numFmtId="4" fontId="14" fillId="14" borderId="1" xfId="5" applyNumberFormat="1" applyFill="1" applyBorder="1" applyAlignment="1">
      <alignment horizontal="right" vertical="center"/>
    </xf>
    <xf numFmtId="3" fontId="14" fillId="14" borderId="1" xfId="5" applyNumberFormat="1" applyFill="1" applyBorder="1" applyAlignment="1">
      <alignment horizontal="right" vertical="center"/>
    </xf>
    <xf numFmtId="10" fontId="14" fillId="14" borderId="1" xfId="5" applyNumberFormat="1" applyFill="1" applyBorder="1" applyAlignment="1">
      <alignment horizontal="center" vertical="center"/>
    </xf>
    <xf numFmtId="4" fontId="14" fillId="21" borderId="1" xfId="5" applyNumberFormat="1" applyFill="1" applyBorder="1" applyAlignment="1" applyProtection="1">
      <alignment horizontal="right" vertical="center"/>
      <protection locked="0"/>
    </xf>
    <xf numFmtId="3" fontId="14" fillId="21" borderId="1" xfId="5" applyNumberFormat="1" applyFill="1" applyBorder="1" applyAlignment="1" applyProtection="1">
      <alignment horizontal="center" vertical="center"/>
      <protection locked="0"/>
    </xf>
    <xf numFmtId="3" fontId="14" fillId="21" borderId="1" xfId="5" applyNumberFormat="1" applyFill="1" applyBorder="1" applyAlignment="1" applyProtection="1">
      <alignment horizontal="right" vertical="center"/>
      <protection locked="0"/>
    </xf>
    <xf numFmtId="0" fontId="14" fillId="21" borderId="1" xfId="5" applyFill="1" applyBorder="1" applyAlignment="1" applyProtection="1">
      <alignment horizontal="center" vertical="center" wrapText="1"/>
      <protection locked="0"/>
    </xf>
    <xf numFmtId="10" fontId="14" fillId="21" borderId="1" xfId="5" applyNumberFormat="1" applyFill="1" applyBorder="1" applyAlignment="1" applyProtection="1">
      <alignment horizontal="center" vertical="center"/>
      <protection locked="0"/>
    </xf>
    <xf numFmtId="0" fontId="14" fillId="21" borderId="45" xfId="5" applyFill="1" applyBorder="1" applyAlignment="1" applyProtection="1">
      <alignment vertical="center" wrapText="1"/>
      <protection locked="0"/>
    </xf>
    <xf numFmtId="0" fontId="14" fillId="14" borderId="13" xfId="5" applyFill="1" applyBorder="1" applyAlignment="1">
      <alignment horizontal="center" vertical="center" wrapText="1"/>
    </xf>
    <xf numFmtId="4" fontId="14" fillId="14" borderId="61" xfId="5" applyNumberFormat="1" applyFill="1" applyBorder="1" applyAlignment="1">
      <alignment horizontal="right" vertical="center"/>
    </xf>
    <xf numFmtId="4" fontId="14" fillId="14" borderId="7" xfId="5" quotePrefix="1" applyNumberFormat="1" applyFill="1" applyBorder="1" applyAlignment="1">
      <alignment horizontal="right" vertical="center"/>
    </xf>
    <xf numFmtId="3" fontId="14" fillId="14" borderId="7" xfId="5" applyNumberFormat="1" applyFill="1" applyBorder="1" applyAlignment="1">
      <alignment horizontal="right" vertical="center"/>
    </xf>
    <xf numFmtId="10" fontId="14" fillId="14" borderId="7" xfId="5" applyNumberFormat="1" applyFill="1" applyBorder="1" applyAlignment="1">
      <alignment horizontal="center" vertical="center"/>
    </xf>
    <xf numFmtId="4" fontId="14" fillId="21" borderId="7" xfId="5" applyNumberFormat="1" applyFill="1" applyBorder="1" applyAlignment="1" applyProtection="1">
      <alignment horizontal="right" vertical="center"/>
      <protection locked="0"/>
    </xf>
    <xf numFmtId="3" fontId="14" fillId="21" borderId="7" xfId="5" applyNumberFormat="1" applyFill="1" applyBorder="1" applyAlignment="1" applyProtection="1">
      <alignment horizontal="center" vertical="center"/>
      <protection locked="0"/>
    </xf>
    <xf numFmtId="3" fontId="14" fillId="21" borderId="7" xfId="5" applyNumberFormat="1" applyFill="1" applyBorder="1" applyAlignment="1" applyProtection="1">
      <alignment horizontal="right" vertical="center"/>
      <protection locked="0"/>
    </xf>
    <xf numFmtId="0" fontId="14" fillId="21" borderId="7" xfId="5" applyFill="1" applyBorder="1" applyAlignment="1" applyProtection="1">
      <alignment horizontal="center" vertical="center" wrapText="1"/>
      <protection locked="0"/>
    </xf>
    <xf numFmtId="10" fontId="14" fillId="21" borderId="7" xfId="5" applyNumberFormat="1" applyFill="1" applyBorder="1" applyAlignment="1" applyProtection="1">
      <alignment horizontal="center" vertical="center"/>
      <protection locked="0"/>
    </xf>
    <xf numFmtId="0" fontId="14" fillId="21" borderId="44" xfId="5" applyFill="1" applyBorder="1" applyAlignment="1" applyProtection="1">
      <alignment vertical="center" wrapText="1"/>
      <protection locked="0"/>
    </xf>
    <xf numFmtId="0" fontId="14" fillId="14" borderId="18" xfId="5" applyFill="1" applyBorder="1" applyAlignment="1">
      <alignment horizontal="center" vertical="center" wrapText="1"/>
    </xf>
    <xf numFmtId="10" fontId="43" fillId="14" borderId="32" xfId="5" applyNumberFormat="1" applyFont="1" applyFill="1" applyBorder="1" applyAlignment="1">
      <alignment horizontal="center" vertical="center"/>
    </xf>
    <xf numFmtId="4" fontId="43" fillId="14" borderId="32" xfId="5" applyNumberFormat="1" applyFont="1" applyFill="1" applyBorder="1" applyAlignment="1">
      <alignment horizontal="right" vertical="center"/>
    </xf>
    <xf numFmtId="3" fontId="43" fillId="14" borderId="32" xfId="5" applyNumberFormat="1" applyFont="1" applyFill="1" applyBorder="1" applyAlignment="1">
      <alignment horizontal="center" vertical="center"/>
    </xf>
    <xf numFmtId="3" fontId="43" fillId="14" borderId="32" xfId="5" applyNumberFormat="1" applyFont="1" applyFill="1" applyBorder="1" applyAlignment="1">
      <alignment horizontal="right" vertical="center"/>
    </xf>
    <xf numFmtId="0" fontId="43" fillId="14" borderId="32" xfId="5" applyFont="1" applyFill="1" applyBorder="1" applyAlignment="1">
      <alignment horizontal="center" vertical="center" wrapText="1"/>
    </xf>
    <xf numFmtId="0" fontId="43" fillId="14" borderId="3" xfId="5" applyFont="1" applyFill="1" applyBorder="1" applyAlignment="1">
      <alignment vertical="center" wrapText="1"/>
    </xf>
    <xf numFmtId="0" fontId="43" fillId="14" borderId="31" xfId="5" applyFont="1" applyFill="1" applyBorder="1" applyAlignment="1">
      <alignment horizontal="center" vertical="center" wrapText="1"/>
    </xf>
    <xf numFmtId="4" fontId="43" fillId="20" borderId="4" xfId="5" applyNumberFormat="1" applyFont="1" applyFill="1" applyBorder="1" applyAlignment="1">
      <alignment horizontal="center" vertical="center" wrapText="1"/>
    </xf>
    <xf numFmtId="4" fontId="43" fillId="20" borderId="32" xfId="5" applyNumberFormat="1" applyFont="1" applyFill="1" applyBorder="1" applyAlignment="1">
      <alignment horizontal="center" vertical="center" wrapText="1"/>
    </xf>
    <xf numFmtId="0" fontId="43" fillId="20" borderId="32" xfId="5" applyFont="1" applyFill="1" applyBorder="1" applyAlignment="1">
      <alignment horizontal="center" vertical="center" wrapText="1"/>
    </xf>
    <xf numFmtId="10" fontId="43" fillId="20" borderId="32" xfId="5" applyNumberFormat="1" applyFont="1" applyFill="1" applyBorder="1" applyAlignment="1">
      <alignment horizontal="center" vertical="center" wrapText="1"/>
    </xf>
    <xf numFmtId="0" fontId="43" fillId="20" borderId="31" xfId="5" applyFont="1" applyFill="1" applyBorder="1" applyAlignment="1">
      <alignment horizontal="center" vertical="center" wrapText="1"/>
    </xf>
    <xf numFmtId="0" fontId="46" fillId="0" borderId="0" xfId="5" applyFont="1" applyAlignment="1">
      <alignment vertical="center"/>
    </xf>
    <xf numFmtId="0" fontId="21" fillId="0" borderId="0" xfId="5" applyFont="1" applyAlignment="1">
      <alignment horizontal="left" vertical="center" wrapText="1"/>
    </xf>
    <xf numFmtId="0" fontId="21" fillId="0" borderId="0" xfId="5" applyFont="1" applyAlignment="1">
      <alignment horizontal="center" vertical="center" wrapText="1"/>
    </xf>
    <xf numFmtId="0" fontId="53" fillId="0" borderId="0" xfId="5" applyFont="1" applyAlignment="1">
      <alignment vertical="center"/>
    </xf>
    <xf numFmtId="0" fontId="14" fillId="0" borderId="0" xfId="5" applyAlignment="1">
      <alignment horizontal="left" vertical="top"/>
    </xf>
    <xf numFmtId="0" fontId="14" fillId="0" borderId="0" xfId="5" applyAlignment="1">
      <alignment horizontal="left" vertical="top" wrapText="1"/>
    </xf>
    <xf numFmtId="0" fontId="14" fillId="0" borderId="0" xfId="5" applyAlignment="1">
      <alignment horizontal="center" vertical="top" wrapText="1"/>
    </xf>
    <xf numFmtId="0" fontId="43" fillId="0" borderId="0" xfId="5" applyFont="1" applyAlignment="1">
      <alignment horizontal="left" vertical="top" wrapText="1"/>
    </xf>
    <xf numFmtId="0" fontId="21" fillId="0" borderId="1" xfId="5" applyFont="1" applyBorder="1" applyAlignment="1">
      <alignment horizontal="left" vertical="top" wrapText="1"/>
    </xf>
    <xf numFmtId="0" fontId="21" fillId="0" borderId="1" xfId="5" applyFont="1" applyBorder="1" applyAlignment="1">
      <alignment horizontal="center" vertical="top" wrapText="1"/>
    </xf>
    <xf numFmtId="9" fontId="21" fillId="0" borderId="1" xfId="6" applyFont="1" applyFill="1" applyBorder="1" applyAlignment="1">
      <alignment horizontal="center" vertical="top" wrapText="1"/>
    </xf>
    <xf numFmtId="0" fontId="31" fillId="0" borderId="1" xfId="5" applyFont="1" applyBorder="1" applyAlignment="1">
      <alignment horizontal="left" vertical="top" wrapText="1"/>
    </xf>
    <xf numFmtId="0" fontId="31" fillId="0" borderId="1" xfId="5" applyFont="1" applyBorder="1" applyAlignment="1">
      <alignment horizontal="center" vertical="top" wrapText="1"/>
    </xf>
    <xf numFmtId="0" fontId="21" fillId="0" borderId="1" xfId="5" applyFont="1" applyBorder="1" applyAlignment="1">
      <alignment vertical="top" wrapText="1"/>
    </xf>
    <xf numFmtId="0" fontId="55" fillId="0" borderId="0" xfId="5" applyFont="1" applyAlignment="1">
      <alignment vertical="top" wrapText="1"/>
    </xf>
    <xf numFmtId="0" fontId="23" fillId="0" borderId="0" xfId="5" applyFont="1" applyAlignment="1">
      <alignment horizontal="left" vertical="top"/>
    </xf>
    <xf numFmtId="9" fontId="21" fillId="0" borderId="1" xfId="5" applyNumberFormat="1" applyFont="1" applyBorder="1" applyAlignment="1">
      <alignment horizontal="center" vertical="top" wrapText="1"/>
    </xf>
    <xf numFmtId="0" fontId="14" fillId="0" borderId="0" xfId="5" applyAlignment="1">
      <alignment vertical="top" wrapText="1"/>
    </xf>
    <xf numFmtId="0" fontId="21" fillId="0" borderId="1" xfId="5" quotePrefix="1" applyFont="1" applyBorder="1" applyAlignment="1">
      <alignment horizontal="center" vertical="top" wrapText="1"/>
    </xf>
    <xf numFmtId="0" fontId="21" fillId="0" borderId="1" xfId="5" quotePrefix="1" applyFont="1" applyBorder="1" applyAlignment="1">
      <alignment horizontal="left" vertical="top" wrapText="1"/>
    </xf>
    <xf numFmtId="0" fontId="55" fillId="0" borderId="0" xfId="5" applyFont="1" applyAlignment="1">
      <alignment wrapText="1"/>
    </xf>
    <xf numFmtId="0" fontId="23" fillId="0" borderId="0" xfId="5" applyFont="1" applyAlignment="1">
      <alignment horizontal="center" vertical="top"/>
    </xf>
    <xf numFmtId="0" fontId="25" fillId="0" borderId="0" xfId="5" applyFont="1" applyAlignment="1">
      <alignment horizontal="center" vertical="top" wrapText="1"/>
    </xf>
    <xf numFmtId="0" fontId="25" fillId="18" borderId="1" xfId="5" applyFont="1" applyFill="1" applyBorder="1" applyAlignment="1">
      <alignment horizontal="center" vertical="center" wrapText="1"/>
    </xf>
    <xf numFmtId="0" fontId="28" fillId="18" borderId="1" xfId="5" applyFont="1" applyFill="1" applyBorder="1" applyAlignment="1">
      <alignment horizontal="center" vertical="center" wrapText="1"/>
    </xf>
    <xf numFmtId="0" fontId="61" fillId="0" borderId="0" xfId="0" applyFont="1"/>
    <xf numFmtId="0" fontId="62" fillId="0" borderId="0" xfId="0" applyFont="1" applyAlignment="1">
      <alignment vertical="center" wrapText="1"/>
    </xf>
    <xf numFmtId="0" fontId="63" fillId="0" borderId="0" xfId="0" applyFont="1" applyAlignment="1">
      <alignment vertical="center" wrapText="1"/>
    </xf>
    <xf numFmtId="0" fontId="63" fillId="0" borderId="0" xfId="0" applyFont="1" applyAlignment="1">
      <alignment horizontal="center" vertical="center" wrapText="1"/>
    </xf>
    <xf numFmtId="0" fontId="64" fillId="0" borderId="0" xfId="0" applyFont="1"/>
    <xf numFmtId="0" fontId="65" fillId="0" borderId="0" xfId="0" applyFont="1" applyAlignment="1">
      <alignment horizontal="center" vertical="center" wrapText="1"/>
    </xf>
    <xf numFmtId="0" fontId="67" fillId="0" borderId="0" xfId="0" applyFont="1" applyAlignment="1">
      <alignment horizontal="left" vertical="center"/>
    </xf>
    <xf numFmtId="0" fontId="60" fillId="0" borderId="0" xfId="0" applyFont="1" applyAlignment="1">
      <alignment vertical="center" wrapText="1"/>
    </xf>
    <xf numFmtId="0" fontId="68" fillId="0" borderId="0" xfId="0" applyFont="1" applyAlignment="1">
      <alignment vertical="center"/>
    </xf>
    <xf numFmtId="0" fontId="66" fillId="0" borderId="0" xfId="0" applyFont="1" applyAlignment="1">
      <alignment vertical="center"/>
    </xf>
    <xf numFmtId="0" fontId="62" fillId="0" borderId="0" xfId="0" applyFont="1" applyAlignment="1">
      <alignment vertical="center"/>
    </xf>
    <xf numFmtId="0" fontId="14" fillId="0" borderId="1" xfId="5" applyBorder="1" applyAlignment="1">
      <alignment horizontal="center" vertical="center" wrapText="1"/>
    </xf>
    <xf numFmtId="0" fontId="14" fillId="0" borderId="14" xfId="5" applyBorder="1" applyAlignment="1">
      <alignment horizontal="center" vertical="center" wrapText="1"/>
    </xf>
    <xf numFmtId="0" fontId="14" fillId="0" borderId="16" xfId="5" applyBorder="1" applyAlignment="1">
      <alignment horizontal="center" vertical="center" wrapText="1"/>
    </xf>
    <xf numFmtId="0" fontId="14" fillId="0" borderId="17" xfId="5" applyBorder="1" applyAlignment="1">
      <alignment horizontal="center" vertical="center" wrapText="1"/>
    </xf>
    <xf numFmtId="0" fontId="14" fillId="0" borderId="18" xfId="5" applyBorder="1" applyAlignment="1">
      <alignment horizontal="center" vertical="center" wrapText="1"/>
    </xf>
    <xf numFmtId="0" fontId="14" fillId="0" borderId="7" xfId="5" applyBorder="1" applyAlignment="1">
      <alignment horizontal="center" vertical="center" wrapText="1"/>
    </xf>
    <xf numFmtId="0" fontId="14" fillId="0" borderId="13" xfId="5" applyBorder="1" applyAlignment="1">
      <alignment horizontal="center" vertical="center" wrapText="1"/>
    </xf>
    <xf numFmtId="0" fontId="14" fillId="0" borderId="15" xfId="5" applyBorder="1" applyAlignment="1">
      <alignment horizontal="center" vertical="center" wrapText="1"/>
    </xf>
    <xf numFmtId="0" fontId="43" fillId="0" borderId="0" xfId="0" applyFont="1" applyAlignment="1">
      <alignment horizontal="center" vertical="center" wrapText="1"/>
    </xf>
    <xf numFmtId="0" fontId="19"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4" fillId="0" borderId="0" xfId="0" applyFont="1" applyAlignment="1">
      <alignment horizontal="left" vertical="center" wrapText="1"/>
    </xf>
    <xf numFmtId="0" fontId="43" fillId="15" borderId="67" xfId="5" applyFont="1" applyFill="1" applyBorder="1" applyAlignment="1" applyProtection="1">
      <alignment horizontal="center" vertical="center"/>
      <protection locked="0"/>
    </xf>
    <xf numFmtId="1" fontId="14" fillId="14" borderId="12" xfId="5" applyNumberFormat="1" applyFill="1" applyBorder="1" applyAlignment="1" applyProtection="1">
      <alignment vertical="center"/>
      <protection locked="0"/>
    </xf>
    <xf numFmtId="3" fontId="14" fillId="14" borderId="14" xfId="5" applyNumberFormat="1" applyFill="1" applyBorder="1" applyAlignment="1" applyProtection="1">
      <alignment vertical="center"/>
      <protection locked="0"/>
    </xf>
    <xf numFmtId="164" fontId="14" fillId="14" borderId="14" xfId="5" applyNumberFormat="1" applyFill="1" applyBorder="1" applyAlignment="1" applyProtection="1">
      <alignment vertical="center" wrapText="1"/>
      <protection locked="0"/>
    </xf>
    <xf numFmtId="3" fontId="23" fillId="14" borderId="14" xfId="0" applyNumberFormat="1" applyFont="1" applyFill="1" applyBorder="1" applyAlignment="1">
      <alignment horizontal="right" vertical="center"/>
    </xf>
    <xf numFmtId="0" fontId="24" fillId="15" borderId="14" xfId="0" applyFont="1" applyFill="1" applyBorder="1" applyAlignment="1" applyProtection="1">
      <alignment horizontal="center" vertical="center"/>
      <protection locked="0"/>
    </xf>
    <xf numFmtId="0" fontId="23" fillId="15" borderId="13" xfId="0" applyFont="1" applyFill="1" applyBorder="1" applyAlignment="1" applyProtection="1">
      <alignment horizontal="left" vertical="center" wrapText="1"/>
      <protection locked="0"/>
    </xf>
    <xf numFmtId="0" fontId="23" fillId="15" borderId="1" xfId="0" applyFont="1" applyFill="1" applyBorder="1" applyAlignment="1" applyProtection="1">
      <alignment horizontal="center" vertical="center"/>
      <protection locked="0"/>
    </xf>
    <xf numFmtId="3" fontId="23" fillId="15" borderId="1" xfId="0" applyNumberFormat="1" applyFont="1" applyFill="1" applyBorder="1" applyAlignment="1" applyProtection="1">
      <alignment horizontal="right" vertical="center"/>
      <protection locked="0"/>
    </xf>
    <xf numFmtId="3" fontId="24" fillId="15" borderId="1" xfId="0" applyNumberFormat="1" applyFont="1" applyFill="1" applyBorder="1" applyAlignment="1" applyProtection="1">
      <alignment horizontal="right" vertical="center" wrapText="1"/>
      <protection locked="0"/>
    </xf>
    <xf numFmtId="0" fontId="23" fillId="15" borderId="1" xfId="0" applyFont="1" applyFill="1" applyBorder="1" applyAlignment="1" applyProtection="1">
      <alignment horizontal="center" vertical="center" wrapText="1"/>
      <protection locked="0"/>
    </xf>
    <xf numFmtId="3" fontId="23" fillId="15" borderId="1" xfId="0" applyNumberFormat="1" applyFont="1" applyFill="1" applyBorder="1" applyAlignment="1" applyProtection="1">
      <alignment horizontal="right" vertical="center" wrapText="1"/>
      <protection locked="0"/>
    </xf>
    <xf numFmtId="0" fontId="23" fillId="15" borderId="15" xfId="0" applyFont="1" applyFill="1" applyBorder="1" applyAlignment="1" applyProtection="1">
      <alignment horizontal="left" vertical="center" wrapText="1"/>
      <protection locked="0"/>
    </xf>
    <xf numFmtId="0" fontId="23" fillId="15" borderId="16" xfId="0" applyFont="1" applyFill="1" applyBorder="1" applyAlignment="1" applyProtection="1">
      <alignment horizontal="center" vertical="center" wrapText="1"/>
      <protection locked="0"/>
    </xf>
    <xf numFmtId="0" fontId="23" fillId="15" borderId="16" xfId="0" applyFont="1" applyFill="1" applyBorder="1" applyAlignment="1" applyProtection="1">
      <alignment horizontal="center" vertical="center"/>
      <protection locked="0"/>
    </xf>
    <xf numFmtId="3" fontId="23" fillId="15" borderId="16" xfId="0" applyNumberFormat="1" applyFont="1" applyFill="1" applyBorder="1" applyAlignment="1" applyProtection="1">
      <alignment horizontal="right" vertical="center"/>
      <protection locked="0"/>
    </xf>
    <xf numFmtId="3" fontId="23" fillId="15" borderId="16" xfId="0" applyNumberFormat="1" applyFont="1" applyFill="1" applyBorder="1" applyAlignment="1" applyProtection="1">
      <alignment horizontal="right" vertical="center" wrapText="1"/>
      <protection locked="0"/>
    </xf>
    <xf numFmtId="3" fontId="24" fillId="15" borderId="16" xfId="0" applyNumberFormat="1" applyFont="1" applyFill="1" applyBorder="1" applyAlignment="1" applyProtection="1">
      <alignment horizontal="right" vertical="center" wrapText="1"/>
      <protection locked="0"/>
    </xf>
    <xf numFmtId="3" fontId="23" fillId="15" borderId="14" xfId="0" applyNumberFormat="1" applyFont="1" applyFill="1" applyBorder="1" applyAlignment="1" applyProtection="1">
      <alignment horizontal="right" vertical="center"/>
      <protection locked="0"/>
    </xf>
    <xf numFmtId="3" fontId="24" fillId="15" borderId="1" xfId="0" applyNumberFormat="1" applyFont="1" applyFill="1" applyBorder="1" applyAlignment="1" applyProtection="1">
      <alignment horizontal="right" vertical="center"/>
      <protection locked="0"/>
    </xf>
    <xf numFmtId="3" fontId="24" fillId="15" borderId="16" xfId="0" applyNumberFormat="1" applyFont="1" applyFill="1" applyBorder="1" applyAlignment="1" applyProtection="1">
      <alignment horizontal="right" vertical="center"/>
      <protection locked="0"/>
    </xf>
    <xf numFmtId="3" fontId="23" fillId="15" borderId="17" xfId="0" applyNumberFormat="1" applyFont="1" applyFill="1" applyBorder="1" applyAlignment="1" applyProtection="1">
      <alignment horizontal="right" vertical="center"/>
      <protection locked="0"/>
    </xf>
    <xf numFmtId="0" fontId="23" fillId="15" borderId="1" xfId="0" applyFont="1" applyFill="1" applyBorder="1" applyAlignment="1" applyProtection="1">
      <alignment vertical="center" wrapText="1"/>
      <protection locked="0"/>
    </xf>
    <xf numFmtId="0" fontId="23" fillId="15" borderId="1" xfId="0" applyFont="1" applyFill="1" applyBorder="1" applyAlignment="1" applyProtection="1">
      <alignment vertical="center"/>
      <protection locked="0"/>
    </xf>
    <xf numFmtId="0" fontId="23" fillId="15" borderId="13" xfId="0" applyFont="1" applyFill="1" applyBorder="1" applyAlignment="1" applyProtection="1">
      <alignment vertical="center" wrapText="1"/>
      <protection locked="0"/>
    </xf>
    <xf numFmtId="0" fontId="23" fillId="15" borderId="15" xfId="0" applyFont="1" applyFill="1" applyBorder="1" applyAlignment="1" applyProtection="1">
      <alignment vertical="center" wrapText="1"/>
      <protection locked="0"/>
    </xf>
    <xf numFmtId="0" fontId="23" fillId="15" borderId="16" xfId="0" applyFont="1" applyFill="1" applyBorder="1" applyAlignment="1" applyProtection="1">
      <alignment vertical="center" wrapText="1"/>
      <protection locked="0"/>
    </xf>
    <xf numFmtId="0" fontId="23" fillId="15" borderId="16" xfId="0" applyFont="1" applyFill="1" applyBorder="1" applyAlignment="1" applyProtection="1">
      <alignment vertical="center"/>
      <protection locked="0"/>
    </xf>
    <xf numFmtId="0" fontId="33" fillId="15" borderId="18" xfId="0" applyFont="1" applyFill="1" applyBorder="1" applyAlignment="1" applyProtection="1">
      <alignment horizontal="left" vertical="center" wrapText="1"/>
      <protection locked="0"/>
    </xf>
    <xf numFmtId="0" fontId="33" fillId="15" borderId="44" xfId="0" applyFont="1" applyFill="1" applyBorder="1" applyAlignment="1" applyProtection="1">
      <alignment horizontal="center" vertical="center"/>
      <protection locked="0"/>
    </xf>
    <xf numFmtId="3" fontId="33" fillId="15" borderId="44" xfId="0" applyNumberFormat="1" applyFont="1" applyFill="1" applyBorder="1" applyAlignment="1" applyProtection="1">
      <alignment horizontal="right" vertical="center"/>
      <protection locked="0"/>
    </xf>
    <xf numFmtId="0" fontId="33" fillId="15" borderId="44" xfId="0" applyFont="1" applyFill="1" applyBorder="1" applyAlignment="1" applyProtection="1">
      <alignment horizontal="center" vertical="center" wrapText="1"/>
      <protection locked="0"/>
    </xf>
    <xf numFmtId="0" fontId="33" fillId="15" borderId="34" xfId="0" applyFont="1" applyFill="1" applyBorder="1" applyAlignment="1" applyProtection="1">
      <alignment horizontal="left" vertical="center" wrapText="1"/>
      <protection locked="0"/>
    </xf>
    <xf numFmtId="0" fontId="33" fillId="15" borderId="40" xfId="0" applyFont="1" applyFill="1" applyBorder="1" applyAlignment="1" applyProtection="1">
      <alignment horizontal="center" vertical="center" wrapText="1"/>
      <protection locked="0"/>
    </xf>
    <xf numFmtId="0" fontId="33" fillId="15" borderId="40" xfId="0" applyFont="1" applyFill="1" applyBorder="1" applyAlignment="1" applyProtection="1">
      <alignment horizontal="center" vertical="center"/>
      <protection locked="0"/>
    </xf>
    <xf numFmtId="3" fontId="33" fillId="15" borderId="40" xfId="0" applyNumberFormat="1" applyFont="1" applyFill="1" applyBorder="1" applyAlignment="1" applyProtection="1">
      <alignment horizontal="right" vertical="center"/>
      <protection locked="0"/>
    </xf>
    <xf numFmtId="3" fontId="33" fillId="15" borderId="51" xfId="0" applyNumberFormat="1" applyFont="1" applyFill="1" applyBorder="1" applyAlignment="1" applyProtection="1">
      <alignment horizontal="right" vertical="center"/>
      <protection locked="0"/>
    </xf>
    <xf numFmtId="3" fontId="24" fillId="15" borderId="44" xfId="0" applyNumberFormat="1" applyFont="1" applyFill="1" applyBorder="1" applyAlignment="1" applyProtection="1">
      <alignment horizontal="right" vertical="center"/>
      <protection locked="0"/>
    </xf>
    <xf numFmtId="3" fontId="24" fillId="15" borderId="40" xfId="0" applyNumberFormat="1" applyFont="1" applyFill="1" applyBorder="1" applyAlignment="1" applyProtection="1">
      <alignment horizontal="right" vertical="center"/>
      <protection locked="0"/>
    </xf>
    <xf numFmtId="3" fontId="33" fillId="15" borderId="53" xfId="0" applyNumberFormat="1" applyFont="1" applyFill="1" applyBorder="1" applyAlignment="1" applyProtection="1">
      <alignment horizontal="right" vertical="center"/>
      <protection locked="0"/>
    </xf>
    <xf numFmtId="0" fontId="33" fillId="15" borderId="44" xfId="0" applyFont="1" applyFill="1" applyBorder="1" applyAlignment="1" applyProtection="1">
      <alignment vertical="center" wrapText="1"/>
      <protection locked="0"/>
    </xf>
    <xf numFmtId="0" fontId="33" fillId="15" borderId="44" xfId="0" applyFont="1" applyFill="1" applyBorder="1" applyAlignment="1" applyProtection="1">
      <alignment vertical="center"/>
      <protection locked="0"/>
    </xf>
    <xf numFmtId="0" fontId="33" fillId="15" borderId="18" xfId="0" applyFont="1" applyFill="1" applyBorder="1" applyAlignment="1" applyProtection="1">
      <alignment vertical="center" wrapText="1"/>
      <protection locked="0"/>
    </xf>
    <xf numFmtId="0" fontId="33" fillId="15" borderId="34" xfId="0" applyFont="1" applyFill="1" applyBorder="1" applyAlignment="1" applyProtection="1">
      <alignment vertical="center" wrapText="1"/>
      <protection locked="0"/>
    </xf>
    <xf numFmtId="0" fontId="33" fillId="15" borderId="40" xfId="0" applyFont="1" applyFill="1" applyBorder="1" applyAlignment="1" applyProtection="1">
      <alignment vertical="center" wrapText="1"/>
      <protection locked="0"/>
    </xf>
    <xf numFmtId="0" fontId="33" fillId="15" borderId="40" xfId="0" applyFont="1" applyFill="1" applyBorder="1" applyAlignment="1" applyProtection="1">
      <alignment vertical="center"/>
      <protection locked="0"/>
    </xf>
    <xf numFmtId="3" fontId="23" fillId="14" borderId="1" xfId="0" applyNumberFormat="1" applyFont="1" applyFill="1" applyBorder="1" applyAlignment="1">
      <alignment horizontal="right" vertical="center"/>
    </xf>
    <xf numFmtId="0" fontId="14" fillId="0" borderId="0" xfId="5" applyAlignment="1" applyProtection="1">
      <alignment vertical="center"/>
      <protection hidden="1"/>
    </xf>
    <xf numFmtId="14" fontId="14" fillId="0" borderId="0" xfId="5" applyNumberFormat="1" applyAlignment="1">
      <alignment vertical="center"/>
    </xf>
    <xf numFmtId="0" fontId="52" fillId="4" borderId="1" xfId="0" applyFont="1" applyFill="1" applyBorder="1" applyAlignment="1">
      <alignment horizontal="center" vertical="center" wrapText="1"/>
    </xf>
    <xf numFmtId="0" fontId="51" fillId="4" borderId="1" xfId="0" applyFont="1" applyFill="1" applyBorder="1" applyAlignment="1">
      <alignment horizontal="center" vertical="center" wrapText="1"/>
    </xf>
    <xf numFmtId="2" fontId="21" fillId="21" borderId="17" xfId="5" applyNumberFormat="1" applyFont="1" applyFill="1" applyBorder="1" applyAlignment="1" applyProtection="1">
      <alignment horizontal="right" vertical="center" wrapText="1"/>
      <protection locked="0"/>
    </xf>
    <xf numFmtId="2" fontId="21" fillId="22" borderId="0" xfId="5" applyNumberFormat="1" applyFont="1" applyFill="1" applyAlignment="1" applyProtection="1">
      <alignment horizontal="right" vertical="center" wrapText="1"/>
      <protection locked="0"/>
    </xf>
    <xf numFmtId="0" fontId="11" fillId="0" borderId="0" xfId="0" applyFont="1" applyAlignment="1">
      <alignment horizontal="left" vertical="center" wrapText="1"/>
    </xf>
    <xf numFmtId="0" fontId="11" fillId="21" borderId="44" xfId="5" applyFont="1" applyFill="1" applyBorder="1" applyAlignment="1" applyProtection="1">
      <alignment vertical="center" wrapText="1"/>
      <protection locked="0"/>
    </xf>
    <xf numFmtId="2" fontId="14" fillId="0" borderId="0" xfId="5" applyNumberFormat="1" applyAlignment="1">
      <alignment vertical="center"/>
    </xf>
    <xf numFmtId="165" fontId="11" fillId="0" borderId="0" xfId="5" applyNumberFormat="1" applyFont="1" applyAlignment="1">
      <alignment vertical="center"/>
    </xf>
    <xf numFmtId="0" fontId="74" fillId="0" borderId="0" xfId="5" applyFont="1" applyAlignment="1">
      <alignment vertical="center"/>
    </xf>
    <xf numFmtId="0" fontId="8" fillId="0" borderId="0" xfId="7"/>
    <xf numFmtId="0" fontId="8" fillId="0" borderId="8" xfId="7" applyBorder="1"/>
    <xf numFmtId="0" fontId="53" fillId="15" borderId="8" xfId="8" applyFont="1" applyFill="1" applyBorder="1" applyAlignment="1">
      <alignment vertical="center"/>
    </xf>
    <xf numFmtId="3" fontId="8" fillId="14" borderId="8" xfId="8" applyNumberFormat="1" applyFill="1" applyBorder="1" applyAlignment="1" applyProtection="1">
      <alignment vertical="center"/>
      <protection locked="0"/>
    </xf>
    <xf numFmtId="0" fontId="8" fillId="2" borderId="43" xfId="7" applyFill="1" applyBorder="1"/>
    <xf numFmtId="0" fontId="75" fillId="22" borderId="39" xfId="5" applyFont="1" applyFill="1" applyBorder="1" applyAlignment="1">
      <alignment horizontal="center" vertical="center"/>
    </xf>
    <xf numFmtId="0" fontId="14" fillId="22" borderId="27" xfId="5" applyFill="1" applyBorder="1" applyAlignment="1">
      <alignment vertical="center"/>
    </xf>
    <xf numFmtId="0" fontId="74" fillId="22" borderId="64" xfId="5" applyFont="1" applyFill="1" applyBorder="1" applyAlignment="1">
      <alignment vertical="center"/>
    </xf>
    <xf numFmtId="4" fontId="21" fillId="15" borderId="17" xfId="5" applyNumberFormat="1" applyFont="1" applyFill="1" applyBorder="1" applyAlignment="1" applyProtection="1">
      <alignment horizontal="right" vertical="center" wrapText="1"/>
      <protection locked="0"/>
    </xf>
    <xf numFmtId="1" fontId="21" fillId="15" borderId="12" xfId="5" applyNumberFormat="1" applyFont="1" applyFill="1" applyBorder="1" applyAlignment="1" applyProtection="1">
      <alignment horizontal="center" vertical="center" wrapText="1"/>
      <protection locked="0"/>
    </xf>
    <xf numFmtId="1" fontId="21" fillId="14" borderId="12" xfId="5" applyNumberFormat="1" applyFont="1" applyFill="1" applyBorder="1" applyAlignment="1" applyProtection="1">
      <alignment horizontal="center" vertical="center" wrapText="1"/>
      <protection locked="0"/>
    </xf>
    <xf numFmtId="10" fontId="14" fillId="14" borderId="0" xfId="5" applyNumberFormat="1" applyFill="1" applyAlignment="1">
      <alignment horizontal="center" vertical="center"/>
    </xf>
    <xf numFmtId="0" fontId="46" fillId="22" borderId="0" xfId="5" applyFont="1" applyFill="1" applyAlignment="1">
      <alignment horizontal="left" vertical="center"/>
    </xf>
    <xf numFmtId="1" fontId="10" fillId="14" borderId="12" xfId="5" applyNumberFormat="1" applyFont="1" applyFill="1" applyBorder="1" applyAlignment="1" applyProtection="1">
      <alignment vertical="center"/>
      <protection locked="0"/>
    </xf>
    <xf numFmtId="14" fontId="24" fillId="0" borderId="0" xfId="0" applyNumberFormat="1" applyFont="1" applyAlignment="1">
      <alignment vertical="center" wrapText="1"/>
    </xf>
    <xf numFmtId="0" fontId="28" fillId="22" borderId="18" xfId="0" applyFont="1" applyFill="1" applyBorder="1" applyAlignment="1">
      <alignment horizontal="left" vertical="center" wrapText="1"/>
    </xf>
    <xf numFmtId="0" fontId="28" fillId="22" borderId="7" xfId="0" applyFont="1" applyFill="1" applyBorder="1" applyAlignment="1">
      <alignment horizontal="center" vertical="center" wrapText="1"/>
    </xf>
    <xf numFmtId="0" fontId="25" fillId="22" borderId="14" xfId="0" applyFont="1" applyFill="1" applyBorder="1" applyAlignment="1">
      <alignment horizontal="center" vertical="center"/>
    </xf>
    <xf numFmtId="0" fontId="28" fillId="22" borderId="18" xfId="0" applyFont="1" applyFill="1" applyBorder="1" applyAlignment="1">
      <alignment vertical="center" wrapText="1"/>
    </xf>
    <xf numFmtId="0" fontId="25" fillId="22" borderId="7" xfId="0" applyFont="1" applyFill="1" applyBorder="1" applyAlignment="1">
      <alignment horizontal="center" vertical="center"/>
    </xf>
    <xf numFmtId="0" fontId="25" fillId="22" borderId="61"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74" xfId="0" applyFont="1" applyFill="1" applyBorder="1" applyAlignment="1">
      <alignment horizontal="center" vertical="center"/>
    </xf>
    <xf numFmtId="2" fontId="23" fillId="4" borderId="16" xfId="0" applyNumberFormat="1" applyFont="1" applyFill="1" applyBorder="1" applyAlignment="1">
      <alignment horizontal="center" vertical="center"/>
    </xf>
    <xf numFmtId="2" fontId="23" fillId="4" borderId="17" xfId="0" applyNumberFormat="1" applyFont="1" applyFill="1" applyBorder="1" applyAlignment="1">
      <alignment horizontal="center" vertical="center"/>
    </xf>
    <xf numFmtId="0" fontId="6" fillId="21" borderId="45" xfId="5" applyFont="1" applyFill="1" applyBorder="1" applyAlignment="1" applyProtection="1">
      <alignment vertical="center" wrapText="1"/>
      <protection locked="0"/>
    </xf>
    <xf numFmtId="0" fontId="5" fillId="21" borderId="45" xfId="5" applyFont="1" applyFill="1" applyBorder="1" applyAlignment="1" applyProtection="1">
      <alignment vertical="center" wrapText="1"/>
      <protection locked="0"/>
    </xf>
    <xf numFmtId="0" fontId="4" fillId="21" borderId="44" xfId="5" applyFont="1" applyFill="1" applyBorder="1" applyAlignment="1" applyProtection="1">
      <alignment vertical="center" wrapText="1"/>
      <protection locked="0"/>
    </xf>
    <xf numFmtId="4" fontId="43" fillId="14" borderId="32" xfId="9" applyNumberFormat="1" applyFont="1" applyFill="1" applyBorder="1" applyAlignment="1">
      <alignment horizontal="center" vertical="center"/>
    </xf>
    <xf numFmtId="0" fontId="3" fillId="21" borderId="44" xfId="5" applyFont="1" applyFill="1" applyBorder="1" applyAlignment="1" applyProtection="1">
      <alignment vertical="center" wrapText="1"/>
      <protection locked="0"/>
    </xf>
    <xf numFmtId="0" fontId="69" fillId="22" borderId="0" xfId="1" applyFont="1" applyFill="1" applyBorder="1" applyAlignment="1">
      <alignment horizontal="left" vertical="center" wrapText="1"/>
    </xf>
    <xf numFmtId="0" fontId="0" fillId="22" borderId="0" xfId="0" applyFill="1"/>
    <xf numFmtId="0" fontId="24" fillId="22" borderId="0" xfId="0" applyFont="1" applyFill="1" applyAlignment="1">
      <alignment vertical="center" wrapText="1"/>
    </xf>
    <xf numFmtId="0" fontId="24" fillId="22" borderId="0" xfId="0" applyFont="1" applyFill="1" applyAlignment="1">
      <alignment vertical="center"/>
    </xf>
    <xf numFmtId="0" fontId="81" fillId="22" borderId="0" xfId="0" applyFont="1" applyFill="1" applyAlignment="1">
      <alignment horizontal="center"/>
    </xf>
    <xf numFmtId="0" fontId="28" fillId="22" borderId="0" xfId="0" applyFont="1" applyFill="1" applyAlignment="1">
      <alignment horizontal="center" vertical="center" wrapText="1"/>
    </xf>
    <xf numFmtId="0" fontId="28" fillId="22" borderId="0" xfId="0" applyFont="1" applyFill="1" applyAlignment="1">
      <alignment horizontal="center" vertical="center"/>
    </xf>
    <xf numFmtId="0" fontId="21" fillId="26" borderId="0" xfId="5" applyFont="1" applyFill="1" applyAlignment="1">
      <alignment vertical="center"/>
    </xf>
    <xf numFmtId="0" fontId="74" fillId="26" borderId="0" xfId="5" applyFont="1" applyFill="1" applyAlignment="1">
      <alignment vertical="center"/>
    </xf>
    <xf numFmtId="0" fontId="74" fillId="26" borderId="0" xfId="5" applyFont="1" applyFill="1" applyAlignment="1">
      <alignment horizontal="center" vertical="center"/>
    </xf>
    <xf numFmtId="0" fontId="48" fillId="26" borderId="0" xfId="5" applyFont="1" applyFill="1" applyAlignment="1">
      <alignment horizontal="left" vertical="center" wrapText="1" shrinkToFit="1"/>
    </xf>
    <xf numFmtId="0" fontId="61" fillId="25" borderId="0" xfId="0" applyFont="1" applyFill="1"/>
    <xf numFmtId="0" fontId="0" fillId="25" borderId="0" xfId="0" applyFill="1"/>
    <xf numFmtId="0" fontId="60" fillId="0" borderId="0" xfId="0" applyFont="1" applyAlignment="1">
      <alignment horizontal="center" vertical="center" wrapText="1"/>
    </xf>
    <xf numFmtId="0" fontId="63" fillId="0" borderId="0" xfId="0" applyFont="1" applyAlignment="1">
      <alignment horizontal="center" vertical="center" wrapText="1"/>
    </xf>
    <xf numFmtId="0" fontId="68" fillId="0" borderId="0" xfId="0" applyFont="1" applyAlignment="1">
      <alignment horizontal="center" vertical="center"/>
    </xf>
    <xf numFmtId="0" fontId="62" fillId="0" borderId="0" xfId="0" applyFont="1" applyAlignment="1">
      <alignment horizontal="center" vertical="center"/>
    </xf>
    <xf numFmtId="0" fontId="21" fillId="0" borderId="33" xfId="5" applyFont="1" applyBorder="1" applyAlignment="1">
      <alignment horizontal="left" vertical="top" wrapText="1"/>
    </xf>
    <xf numFmtId="0" fontId="21" fillId="0" borderId="6" xfId="5" applyFont="1" applyBorder="1" applyAlignment="1">
      <alignment horizontal="left" vertical="top" wrapText="1"/>
    </xf>
    <xf numFmtId="0" fontId="21" fillId="0" borderId="75" xfId="5" applyFont="1" applyBorder="1" applyAlignment="1">
      <alignment horizontal="left" vertical="top" wrapText="1"/>
    </xf>
    <xf numFmtId="0" fontId="43" fillId="18" borderId="31" xfId="5" applyFont="1" applyFill="1" applyBorder="1" applyAlignment="1">
      <alignment horizontal="center" vertical="center"/>
    </xf>
    <xf numFmtId="0" fontId="43" fillId="18" borderId="32" xfId="5" applyFont="1" applyFill="1" applyBorder="1" applyAlignment="1">
      <alignment horizontal="center" vertical="center"/>
    </xf>
    <xf numFmtId="0" fontId="43" fillId="18" borderId="4" xfId="5" applyFont="1" applyFill="1" applyBorder="1" applyAlignment="1">
      <alignment horizontal="center" vertical="center"/>
    </xf>
    <xf numFmtId="0" fontId="21" fillId="0" borderId="13" xfId="5" applyFont="1" applyBorder="1" applyAlignment="1">
      <alignment horizontal="left" vertical="top" wrapText="1"/>
    </xf>
    <xf numFmtId="0" fontId="21" fillId="0" borderId="1" xfId="5" applyFont="1" applyBorder="1" applyAlignment="1">
      <alignment horizontal="left" vertical="top" wrapText="1"/>
    </xf>
    <xf numFmtId="0" fontId="21" fillId="0" borderId="14" xfId="5" applyFont="1" applyBorder="1" applyAlignment="1">
      <alignment horizontal="left" vertical="top" wrapText="1"/>
    </xf>
    <xf numFmtId="0" fontId="21" fillId="0" borderId="13" xfId="5" applyFont="1" applyBorder="1" applyAlignment="1">
      <alignment horizontal="justify" vertical="top" wrapText="1"/>
    </xf>
    <xf numFmtId="0" fontId="21" fillId="0" borderId="1" xfId="5" applyFont="1" applyBorder="1" applyAlignment="1">
      <alignment horizontal="justify" vertical="top" wrapText="1"/>
    </xf>
    <xf numFmtId="0" fontId="21" fillId="0" borderId="14" xfId="5" applyFont="1" applyBorder="1" applyAlignment="1">
      <alignment horizontal="justify" vertical="top" wrapText="1"/>
    </xf>
    <xf numFmtId="0" fontId="43" fillId="20" borderId="10" xfId="5" applyFont="1" applyFill="1" applyBorder="1" applyAlignment="1">
      <alignment horizontal="left" vertical="center"/>
    </xf>
    <xf numFmtId="0" fontId="43" fillId="20" borderId="11" xfId="5" applyFont="1" applyFill="1" applyBorder="1" applyAlignment="1">
      <alignment horizontal="left" vertical="center"/>
    </xf>
    <xf numFmtId="0" fontId="43" fillId="20" borderId="12" xfId="5" applyFont="1" applyFill="1" applyBorder="1" applyAlignment="1">
      <alignment horizontal="left" vertical="center"/>
    </xf>
    <xf numFmtId="0" fontId="7" fillId="0" borderId="15" xfId="5" applyFont="1" applyBorder="1" applyAlignment="1">
      <alignment horizontal="left" vertical="top" wrapText="1"/>
    </xf>
    <xf numFmtId="0" fontId="14" fillId="0" borderId="16" xfId="5" applyBorder="1" applyAlignment="1">
      <alignment horizontal="left" vertical="top" wrapText="1"/>
    </xf>
    <xf numFmtId="0" fontId="14" fillId="0" borderId="17" xfId="5" applyBorder="1" applyAlignment="1">
      <alignment horizontal="left" vertical="top" wrapText="1"/>
    </xf>
    <xf numFmtId="0" fontId="9" fillId="0" borderId="13" xfId="5" applyFont="1" applyBorder="1" applyAlignment="1">
      <alignment horizontal="left" vertical="top" wrapText="1"/>
    </xf>
    <xf numFmtId="0" fontId="14" fillId="0" borderId="1" xfId="5" applyBorder="1" applyAlignment="1">
      <alignment horizontal="left" vertical="top" wrapText="1"/>
    </xf>
    <xf numFmtId="0" fontId="14" fillId="0" borderId="14" xfId="5" applyBorder="1" applyAlignment="1">
      <alignment horizontal="left" vertical="top" wrapText="1"/>
    </xf>
    <xf numFmtId="0" fontId="4" fillId="0" borderId="65" xfId="5" applyFont="1" applyBorder="1" applyAlignment="1">
      <alignment horizontal="left" vertical="top" wrapText="1"/>
    </xf>
    <xf numFmtId="0" fontId="14" fillId="0" borderId="60" xfId="5" applyBorder="1" applyAlignment="1">
      <alignment horizontal="left" vertical="top" wrapText="1"/>
    </xf>
    <xf numFmtId="0" fontId="14" fillId="0" borderId="42" xfId="5" applyBorder="1" applyAlignment="1">
      <alignment horizontal="left" vertical="top" wrapText="1"/>
    </xf>
    <xf numFmtId="0" fontId="8" fillId="0" borderId="0" xfId="5" applyFont="1" applyAlignment="1">
      <alignment horizontal="center" vertical="center" wrapText="1"/>
    </xf>
    <xf numFmtId="0" fontId="43" fillId="0" borderId="0" xfId="5" applyFont="1" applyAlignment="1">
      <alignment horizontal="left" vertical="center"/>
    </xf>
    <xf numFmtId="0" fontId="46" fillId="0" borderId="0" xfId="5" applyFont="1" applyAlignment="1">
      <alignment horizontal="left" vertical="top" wrapText="1"/>
    </xf>
    <xf numFmtId="0" fontId="43" fillId="18" borderId="63" xfId="5" applyFont="1" applyFill="1" applyBorder="1" applyAlignment="1">
      <alignment horizontal="center" vertical="center" wrapText="1"/>
    </xf>
    <xf numFmtId="0" fontId="43" fillId="18" borderId="62" xfId="5" applyFont="1" applyFill="1" applyBorder="1" applyAlignment="1">
      <alignment horizontal="center" vertical="center" wrapText="1"/>
    </xf>
    <xf numFmtId="0" fontId="43" fillId="18" borderId="29" xfId="5" applyFont="1" applyFill="1" applyBorder="1" applyAlignment="1">
      <alignment horizontal="center" vertical="center" wrapText="1"/>
    </xf>
    <xf numFmtId="0" fontId="43" fillId="18" borderId="34" xfId="5" applyFont="1" applyFill="1" applyBorder="1" applyAlignment="1">
      <alignment horizontal="center" vertical="center" wrapText="1"/>
    </xf>
    <xf numFmtId="0" fontId="43" fillId="18" borderId="10" xfId="5" applyFont="1" applyFill="1" applyBorder="1" applyAlignment="1">
      <alignment horizontal="center" vertical="center" wrapText="1"/>
    </xf>
    <xf numFmtId="0" fontId="43" fillId="18" borderId="11" xfId="5" applyFont="1" applyFill="1" applyBorder="1" applyAlignment="1">
      <alignment horizontal="center" vertical="center" wrapText="1"/>
    </xf>
    <xf numFmtId="0" fontId="32" fillId="0" borderId="0" xfId="5" applyFont="1" applyAlignment="1">
      <alignment horizontal="left" vertical="center"/>
    </xf>
    <xf numFmtId="0" fontId="14" fillId="0" borderId="13" xfId="5" applyBorder="1" applyAlignment="1">
      <alignment horizontal="left" vertical="center" wrapText="1"/>
    </xf>
    <xf numFmtId="0" fontId="14" fillId="0" borderId="1" xfId="5" applyBorder="1" applyAlignment="1">
      <alignment horizontal="left" vertical="center" wrapText="1"/>
    </xf>
    <xf numFmtId="0" fontId="14" fillId="0" borderId="15" xfId="5" applyBorder="1" applyAlignment="1">
      <alignment horizontal="left" vertical="center" wrapText="1"/>
    </xf>
    <xf numFmtId="0" fontId="14" fillId="0" borderId="16" xfId="5" applyBorder="1" applyAlignment="1">
      <alignment horizontal="left" vertical="center" wrapText="1"/>
    </xf>
    <xf numFmtId="0" fontId="21" fillId="0" borderId="15" xfId="5" applyFont="1" applyBorder="1" applyAlignment="1">
      <alignment horizontal="left" vertical="top" wrapText="1"/>
    </xf>
    <xf numFmtId="0" fontId="21" fillId="0" borderId="16" xfId="5" applyFont="1" applyBorder="1" applyAlignment="1">
      <alignment horizontal="left" vertical="top" wrapText="1"/>
    </xf>
    <xf numFmtId="0" fontId="21" fillId="0" borderId="17" xfId="5" applyFont="1" applyBorder="1" applyAlignment="1">
      <alignment horizontal="left" vertical="top" wrapText="1"/>
    </xf>
    <xf numFmtId="0" fontId="53" fillId="20" borderId="10" xfId="5" applyFont="1" applyFill="1" applyBorder="1" applyAlignment="1">
      <alignment horizontal="left" vertical="center"/>
    </xf>
    <xf numFmtId="0" fontId="53" fillId="20" borderId="11" xfId="5" applyFont="1" applyFill="1" applyBorder="1" applyAlignment="1">
      <alignment horizontal="left" vertical="center"/>
    </xf>
    <xf numFmtId="0" fontId="53" fillId="20" borderId="12" xfId="5" applyFont="1" applyFill="1" applyBorder="1" applyAlignment="1">
      <alignment horizontal="left" vertical="center"/>
    </xf>
    <xf numFmtId="0" fontId="14" fillId="17" borderId="13" xfId="5" applyFill="1" applyBorder="1" applyAlignment="1">
      <alignment horizontal="left" vertical="center" wrapText="1"/>
    </xf>
    <xf numFmtId="0" fontId="14" fillId="17" borderId="1" xfId="5" applyFill="1" applyBorder="1" applyAlignment="1">
      <alignment horizontal="left" vertical="center" wrapText="1"/>
    </xf>
    <xf numFmtId="0" fontId="2" fillId="17" borderId="13" xfId="5" applyFont="1" applyFill="1" applyBorder="1" applyAlignment="1">
      <alignment horizontal="left" vertical="center" wrapText="1"/>
    </xf>
    <xf numFmtId="0" fontId="2" fillId="17" borderId="15" xfId="5" applyFont="1" applyFill="1" applyBorder="1" applyAlignment="1">
      <alignment horizontal="left" vertical="center" wrapText="1"/>
    </xf>
    <xf numFmtId="0" fontId="2" fillId="17" borderId="16" xfId="5" applyFont="1" applyFill="1" applyBorder="1" applyAlignment="1">
      <alignment horizontal="left" vertical="center" wrapText="1"/>
    </xf>
    <xf numFmtId="49" fontId="2" fillId="15" borderId="41" xfId="5" applyNumberFormat="1" applyFont="1" applyFill="1" applyBorder="1" applyAlignment="1" applyProtection="1">
      <alignment horizontal="left" vertical="center" wrapText="1"/>
      <protection locked="0"/>
    </xf>
    <xf numFmtId="49" fontId="14" fillId="15" borderId="60" xfId="5" applyNumberFormat="1" applyFill="1" applyBorder="1" applyAlignment="1" applyProtection="1">
      <alignment horizontal="left" vertical="center" wrapText="1"/>
      <protection locked="0"/>
    </xf>
    <xf numFmtId="49" fontId="14" fillId="15" borderId="42" xfId="5" applyNumberFormat="1" applyFill="1" applyBorder="1" applyAlignment="1" applyProtection="1">
      <alignment horizontal="left" vertical="center" wrapText="1"/>
      <protection locked="0"/>
    </xf>
    <xf numFmtId="2" fontId="1" fillId="15" borderId="1" xfId="5" applyNumberFormat="1" applyFont="1" applyFill="1" applyBorder="1" applyAlignment="1" applyProtection="1">
      <alignment horizontal="left" vertical="center" wrapText="1"/>
      <protection locked="0"/>
    </xf>
    <xf numFmtId="2" fontId="14" fillId="15" borderId="1" xfId="5" applyNumberFormat="1" applyFill="1" applyBorder="1" applyAlignment="1" applyProtection="1">
      <alignment horizontal="left" vertical="center" wrapText="1"/>
      <protection locked="0"/>
    </xf>
    <xf numFmtId="2" fontId="14" fillId="15" borderId="14" xfId="5" applyNumberFormat="1" applyFill="1" applyBorder="1" applyAlignment="1" applyProtection="1">
      <alignment horizontal="left" vertical="center" wrapText="1"/>
      <protection locked="0"/>
    </xf>
    <xf numFmtId="1" fontId="14" fillId="15" borderId="16" xfId="5" applyNumberFormat="1" applyFill="1" applyBorder="1" applyAlignment="1" applyProtection="1">
      <alignment horizontal="left" vertical="center" wrapText="1"/>
      <protection locked="0"/>
    </xf>
    <xf numFmtId="1" fontId="14" fillId="15" borderId="17" xfId="5" applyNumberFormat="1" applyFill="1" applyBorder="1" applyAlignment="1" applyProtection="1">
      <alignment horizontal="left" vertical="center" wrapText="1"/>
      <protection locked="0"/>
    </xf>
    <xf numFmtId="0" fontId="69" fillId="17" borderId="24" xfId="1" applyFont="1" applyFill="1" applyBorder="1" applyAlignment="1">
      <alignment horizontal="left" vertical="center" wrapText="1"/>
    </xf>
    <xf numFmtId="0" fontId="69" fillId="17" borderId="26" xfId="1" applyFont="1" applyFill="1" applyBorder="1" applyAlignment="1">
      <alignment horizontal="left" vertical="center" wrapText="1"/>
    </xf>
    <xf numFmtId="0" fontId="69" fillId="17" borderId="25" xfId="1" applyFont="1" applyFill="1" applyBorder="1" applyAlignment="1">
      <alignment horizontal="left" vertical="center" wrapText="1"/>
    </xf>
    <xf numFmtId="2" fontId="14" fillId="15" borderId="35" xfId="5" applyNumberFormat="1" applyFill="1" applyBorder="1" applyAlignment="1" applyProtection="1">
      <alignment horizontal="left" vertical="center" wrapText="1"/>
      <protection locked="0"/>
    </xf>
    <xf numFmtId="2" fontId="14" fillId="15" borderId="26" xfId="5" applyNumberFormat="1" applyFill="1" applyBorder="1" applyAlignment="1" applyProtection="1">
      <alignment horizontal="left" vertical="center" wrapText="1"/>
      <protection locked="0"/>
    </xf>
    <xf numFmtId="2" fontId="14" fillId="15" borderId="36" xfId="5" applyNumberFormat="1" applyFill="1" applyBorder="1" applyAlignment="1" applyProtection="1">
      <alignment horizontal="left" vertical="center" wrapText="1"/>
      <protection locked="0"/>
    </xf>
    <xf numFmtId="0" fontId="2" fillId="17" borderId="65" xfId="5" applyFont="1" applyFill="1" applyBorder="1" applyAlignment="1">
      <alignment horizontal="left" vertical="center" wrapText="1"/>
    </xf>
    <xf numFmtId="0" fontId="14" fillId="17" borderId="60" xfId="5" applyFill="1" applyBorder="1" applyAlignment="1">
      <alignment horizontal="left" vertical="center" wrapText="1"/>
    </xf>
    <xf numFmtId="0" fontId="14" fillId="17" borderId="45" xfId="5" applyFill="1" applyBorder="1" applyAlignment="1">
      <alignment horizontal="left" vertical="center" wrapText="1"/>
    </xf>
    <xf numFmtId="0" fontId="4" fillId="17" borderId="65" xfId="5" applyFont="1" applyFill="1" applyBorder="1" applyAlignment="1">
      <alignment horizontal="left" vertical="center" wrapText="1"/>
    </xf>
    <xf numFmtId="0" fontId="12" fillId="17" borderId="65" xfId="5" applyFont="1" applyFill="1" applyBorder="1" applyAlignment="1">
      <alignment horizontal="left" vertical="center" wrapText="1"/>
    </xf>
    <xf numFmtId="49" fontId="13" fillId="15" borderId="41" xfId="5" applyNumberFormat="1" applyFont="1" applyFill="1" applyBorder="1" applyAlignment="1" applyProtection="1">
      <alignment horizontal="left" vertical="center" wrapText="1"/>
      <protection locked="0"/>
    </xf>
    <xf numFmtId="14" fontId="14" fillId="15" borderId="41" xfId="5" applyNumberFormat="1" applyFill="1" applyBorder="1" applyAlignment="1" applyProtection="1">
      <alignment horizontal="left" vertical="center" wrapText="1"/>
      <protection locked="0"/>
    </xf>
    <xf numFmtId="14" fontId="14" fillId="15" borderId="60" xfId="5" applyNumberFormat="1" applyFill="1" applyBorder="1" applyAlignment="1" applyProtection="1">
      <alignment horizontal="left" vertical="center" wrapText="1"/>
      <protection locked="0"/>
    </xf>
    <xf numFmtId="14" fontId="14" fillId="15" borderId="42" xfId="5" applyNumberFormat="1" applyFill="1" applyBorder="1" applyAlignment="1" applyProtection="1">
      <alignment horizontal="left" vertical="center" wrapText="1"/>
      <protection locked="0"/>
    </xf>
    <xf numFmtId="0" fontId="14" fillId="15" borderId="60" xfId="5" applyFill="1" applyBorder="1" applyAlignment="1" applyProtection="1">
      <alignment horizontal="left" vertical="center" wrapText="1"/>
      <protection locked="0"/>
    </xf>
    <xf numFmtId="0" fontId="14" fillId="15" borderId="42" xfId="5" applyFill="1" applyBorder="1" applyAlignment="1" applyProtection="1">
      <alignment horizontal="left" vertical="center" wrapText="1"/>
      <protection locked="0"/>
    </xf>
    <xf numFmtId="0" fontId="14" fillId="17" borderId="65" xfId="5" applyFill="1" applyBorder="1" applyAlignment="1">
      <alignment horizontal="left" vertical="center" wrapText="1"/>
    </xf>
    <xf numFmtId="0" fontId="53" fillId="15" borderId="41" xfId="5" applyFont="1" applyFill="1" applyBorder="1" applyAlignment="1">
      <alignment horizontal="left" vertical="center"/>
    </xf>
    <xf numFmtId="0" fontId="53" fillId="15" borderId="60" xfId="5" applyFont="1" applyFill="1" applyBorder="1" applyAlignment="1">
      <alignment horizontal="left" vertical="center"/>
    </xf>
    <xf numFmtId="0" fontId="53" fillId="15" borderId="42" xfId="5" applyFont="1" applyFill="1" applyBorder="1" applyAlignment="1">
      <alignment horizontal="left" vertical="center"/>
    </xf>
    <xf numFmtId="49" fontId="1" fillId="15" borderId="41" xfId="5" applyNumberFormat="1" applyFont="1" applyFill="1" applyBorder="1" applyAlignment="1" applyProtection="1">
      <alignment horizontal="left" vertical="center" wrapText="1"/>
      <protection locked="0"/>
    </xf>
    <xf numFmtId="4" fontId="43" fillId="14" borderId="16" xfId="5" applyNumberFormat="1" applyFont="1" applyFill="1" applyBorder="1" applyAlignment="1">
      <alignment horizontal="center" vertical="center" wrapText="1"/>
    </xf>
    <xf numFmtId="0" fontId="31" fillId="23" borderId="66" xfId="5" applyFont="1" applyFill="1" applyBorder="1" applyAlignment="1">
      <alignment horizontal="center" vertical="center"/>
    </xf>
    <xf numFmtId="0" fontId="31" fillId="23" borderId="46" xfId="5" applyFont="1" applyFill="1" applyBorder="1" applyAlignment="1">
      <alignment horizontal="center" vertical="center"/>
    </xf>
    <xf numFmtId="0" fontId="1" fillId="15" borderId="41" xfId="5" applyFont="1" applyFill="1" applyBorder="1" applyAlignment="1" applyProtection="1">
      <alignment horizontal="left" vertical="center" wrapText="1"/>
      <protection locked="0"/>
    </xf>
    <xf numFmtId="0" fontId="28" fillId="14" borderId="66" xfId="5" applyFont="1" applyFill="1" applyBorder="1" applyAlignment="1">
      <alignment horizontal="center" vertical="center"/>
    </xf>
    <xf numFmtId="0" fontId="28" fillId="14" borderId="5" xfId="5" applyFont="1" applyFill="1" applyBorder="1" applyAlignment="1">
      <alignment horizontal="center" vertical="center"/>
    </xf>
    <xf numFmtId="0" fontId="28" fillId="14" borderId="46" xfId="5" applyFont="1" applyFill="1" applyBorder="1" applyAlignment="1">
      <alignment horizontal="center" vertical="center"/>
    </xf>
    <xf numFmtId="0" fontId="25" fillId="20" borderId="2" xfId="5" applyFont="1" applyFill="1" applyBorder="1" applyAlignment="1">
      <alignment horizontal="left" vertical="center"/>
    </xf>
    <xf numFmtId="0" fontId="25" fillId="20" borderId="5" xfId="5" applyFont="1" applyFill="1" applyBorder="1" applyAlignment="1">
      <alignment horizontal="left" vertical="center"/>
    </xf>
    <xf numFmtId="0" fontId="25" fillId="20" borderId="3" xfId="5" applyFont="1" applyFill="1" applyBorder="1" applyAlignment="1">
      <alignment horizontal="left" vertical="center"/>
    </xf>
    <xf numFmtId="0" fontId="43" fillId="23" borderId="2" xfId="5" applyFont="1" applyFill="1" applyBorder="1" applyAlignment="1">
      <alignment horizontal="center" vertical="center"/>
    </xf>
    <xf numFmtId="0" fontId="43" fillId="23" borderId="46" xfId="5" applyFont="1" applyFill="1" applyBorder="1" applyAlignment="1">
      <alignment horizontal="center" vertical="center"/>
    </xf>
    <xf numFmtId="0" fontId="43" fillId="17" borderId="13" xfId="5" applyFont="1" applyFill="1" applyBorder="1" applyAlignment="1">
      <alignment horizontal="left" vertical="center" wrapText="1"/>
    </xf>
    <xf numFmtId="0" fontId="43" fillId="17" borderId="1" xfId="5" applyFont="1" applyFill="1" applyBorder="1" applyAlignment="1">
      <alignment horizontal="left" vertical="center" wrapText="1"/>
    </xf>
    <xf numFmtId="0" fontId="43" fillId="20" borderId="2" xfId="5" applyFont="1" applyFill="1" applyBorder="1" applyAlignment="1">
      <alignment horizontal="left" vertical="center"/>
    </xf>
    <xf numFmtId="0" fontId="43" fillId="20" borderId="5" xfId="5" applyFont="1" applyFill="1" applyBorder="1" applyAlignment="1">
      <alignment horizontal="left" vertical="center"/>
    </xf>
    <xf numFmtId="0" fontId="43" fillId="20" borderId="3" xfId="5" applyFont="1" applyFill="1" applyBorder="1" applyAlignment="1">
      <alignment horizontal="left" vertical="center"/>
    </xf>
    <xf numFmtId="0" fontId="43" fillId="17" borderId="10" xfId="5" applyFont="1" applyFill="1" applyBorder="1" applyAlignment="1">
      <alignment horizontal="left" vertical="center"/>
    </xf>
    <xf numFmtId="0" fontId="43" fillId="17" borderId="11" xfId="5" applyFont="1" applyFill="1" applyBorder="1" applyAlignment="1">
      <alignment horizontal="left" vertical="center"/>
    </xf>
    <xf numFmtId="0" fontId="43" fillId="17" borderId="13" xfId="5" applyFont="1" applyFill="1" applyBorder="1" applyAlignment="1">
      <alignment horizontal="left" vertical="center"/>
    </xf>
    <xf numFmtId="0" fontId="43" fillId="17" borderId="1" xfId="5" applyFont="1" applyFill="1" applyBorder="1" applyAlignment="1">
      <alignment horizontal="left" vertical="center"/>
    </xf>
    <xf numFmtId="164" fontId="14" fillId="14" borderId="15" xfId="5" applyNumberFormat="1" applyFill="1" applyBorder="1" applyAlignment="1" applyProtection="1">
      <alignment horizontal="right" vertical="center" wrapText="1"/>
      <protection locked="0"/>
    </xf>
    <xf numFmtId="164" fontId="14" fillId="14" borderId="16" xfId="5" applyNumberFormat="1" applyFill="1" applyBorder="1" applyAlignment="1" applyProtection="1">
      <alignment horizontal="right" vertical="center" wrapText="1"/>
      <protection locked="0"/>
    </xf>
    <xf numFmtId="4" fontId="43" fillId="14" borderId="35" xfId="5" applyNumberFormat="1" applyFont="1" applyFill="1" applyBorder="1" applyAlignment="1">
      <alignment horizontal="center" vertical="center" wrapText="1"/>
    </xf>
    <xf numFmtId="4" fontId="43" fillId="14" borderId="26" xfId="5" applyNumberFormat="1" applyFont="1" applyFill="1" applyBorder="1" applyAlignment="1">
      <alignment horizontal="center" vertical="center" wrapText="1"/>
    </xf>
    <xf numFmtId="4" fontId="43" fillId="14" borderId="25" xfId="5" applyNumberFormat="1" applyFont="1" applyFill="1" applyBorder="1" applyAlignment="1">
      <alignment horizontal="center" vertical="center" wrapText="1"/>
    </xf>
    <xf numFmtId="0" fontId="47" fillId="18" borderId="10" xfId="5" applyFont="1" applyFill="1" applyBorder="1" applyAlignment="1">
      <alignment horizontal="center" vertical="center" wrapText="1"/>
    </xf>
    <xf numFmtId="0" fontId="47" fillId="18" borderId="11" xfId="5" applyFont="1" applyFill="1" applyBorder="1" applyAlignment="1">
      <alignment horizontal="center" vertical="center" wrapText="1"/>
    </xf>
    <xf numFmtId="0" fontId="47" fillId="18" borderId="12" xfId="5" applyFont="1" applyFill="1" applyBorder="1" applyAlignment="1">
      <alignment horizontal="center" vertical="center" wrapText="1"/>
    </xf>
    <xf numFmtId="0" fontId="47" fillId="18" borderId="15" xfId="5" applyFont="1" applyFill="1" applyBorder="1" applyAlignment="1">
      <alignment horizontal="center" vertical="center" wrapText="1"/>
    </xf>
    <xf numFmtId="0" fontId="47" fillId="18" borderId="16" xfId="5" applyFont="1" applyFill="1" applyBorder="1" applyAlignment="1">
      <alignment horizontal="center" vertical="center" wrapText="1"/>
    </xf>
    <xf numFmtId="0" fontId="47" fillId="18" borderId="17" xfId="5" applyFont="1" applyFill="1" applyBorder="1" applyAlignment="1">
      <alignment horizontal="center" vertical="center" wrapText="1"/>
    </xf>
    <xf numFmtId="0" fontId="53" fillId="20" borderId="31" xfId="5" applyFont="1" applyFill="1" applyBorder="1" applyAlignment="1">
      <alignment horizontal="center" vertical="center"/>
    </xf>
    <xf numFmtId="0" fontId="53" fillId="20" borderId="32" xfId="5" applyFont="1" applyFill="1" applyBorder="1" applyAlignment="1">
      <alignment horizontal="center" vertical="center"/>
    </xf>
    <xf numFmtId="0" fontId="53" fillId="20" borderId="4" xfId="5" applyFont="1" applyFill="1" applyBorder="1" applyAlignment="1">
      <alignment horizontal="center" vertical="center"/>
    </xf>
    <xf numFmtId="0" fontId="52" fillId="0" borderId="0" xfId="5" applyFont="1" applyAlignment="1">
      <alignment horizontal="left" vertical="top" wrapText="1"/>
    </xf>
    <xf numFmtId="0" fontId="50" fillId="20" borderId="31" xfId="5" applyFont="1" applyFill="1" applyBorder="1" applyAlignment="1">
      <alignment horizontal="center" vertical="center" wrapText="1"/>
    </xf>
    <xf numFmtId="0" fontId="50" fillId="20" borderId="32" xfId="5" applyFont="1" applyFill="1" applyBorder="1" applyAlignment="1">
      <alignment horizontal="center" vertical="center" wrapText="1"/>
    </xf>
    <xf numFmtId="0" fontId="50" fillId="20" borderId="4" xfId="5" applyFont="1" applyFill="1" applyBorder="1" applyAlignment="1">
      <alignment horizontal="center" vertical="center" wrapText="1"/>
    </xf>
    <xf numFmtId="0" fontId="51" fillId="0" borderId="0" xfId="5" applyFont="1" applyAlignment="1">
      <alignment horizontal="left" vertical="top" wrapText="1"/>
    </xf>
    <xf numFmtId="0" fontId="51" fillId="0" borderId="0" xfId="5" applyFont="1" applyAlignment="1">
      <alignment horizontal="justify" vertical="top" wrapText="1"/>
    </xf>
    <xf numFmtId="0" fontId="43" fillId="22" borderId="0" xfId="5" applyFont="1" applyFill="1" applyAlignment="1">
      <alignment horizontal="left" vertical="center"/>
    </xf>
    <xf numFmtId="0" fontId="43" fillId="17" borderId="1" xfId="5" applyFont="1" applyFill="1" applyBorder="1" applyAlignment="1">
      <alignment horizontal="center" vertical="center"/>
    </xf>
    <xf numFmtId="0" fontId="43" fillId="17" borderId="14" xfId="5" applyFont="1" applyFill="1" applyBorder="1" applyAlignment="1">
      <alignment horizontal="center" vertical="center"/>
    </xf>
    <xf numFmtId="0" fontId="75" fillId="22" borderId="68" xfId="5" applyFont="1" applyFill="1" applyBorder="1" applyAlignment="1">
      <alignment horizontal="center" vertical="center"/>
    </xf>
    <xf numFmtId="0" fontId="75" fillId="22" borderId="39" xfId="5" applyFont="1" applyFill="1" applyBorder="1" applyAlignment="1">
      <alignment horizontal="center" vertical="center"/>
    </xf>
    <xf numFmtId="0" fontId="75" fillId="22" borderId="53" xfId="5" applyFont="1" applyFill="1" applyBorder="1" applyAlignment="1">
      <alignment horizontal="center" vertical="center"/>
    </xf>
    <xf numFmtId="0" fontId="75" fillId="22" borderId="69" xfId="5" applyFont="1" applyFill="1" applyBorder="1" applyAlignment="1">
      <alignment horizontal="center" vertical="center" wrapText="1"/>
    </xf>
    <xf numFmtId="0" fontId="75" fillId="22" borderId="27" xfId="5" applyFont="1" applyFill="1" applyBorder="1" applyAlignment="1">
      <alignment horizontal="center" vertical="center" wrapText="1"/>
    </xf>
    <xf numFmtId="0" fontId="77" fillId="20" borderId="2" xfId="5" applyFont="1" applyFill="1" applyBorder="1" applyAlignment="1">
      <alignment horizontal="left" vertical="center"/>
    </xf>
    <xf numFmtId="0" fontId="77" fillId="20" borderId="5" xfId="5" applyFont="1" applyFill="1" applyBorder="1" applyAlignment="1">
      <alignment horizontal="left" vertical="center"/>
    </xf>
    <xf numFmtId="0" fontId="77" fillId="20" borderId="46" xfId="5" applyFont="1" applyFill="1" applyBorder="1" applyAlignment="1">
      <alignment horizontal="left" vertical="center"/>
    </xf>
    <xf numFmtId="0" fontId="46" fillId="22" borderId="0" xfId="5" applyFont="1" applyFill="1" applyAlignment="1">
      <alignment horizontal="left" vertical="center"/>
    </xf>
    <xf numFmtId="4" fontId="14" fillId="14" borderId="15" xfId="5" applyNumberFormat="1" applyFill="1" applyBorder="1" applyAlignment="1" applyProtection="1">
      <alignment horizontal="right" vertical="center" wrapText="1"/>
      <protection locked="0"/>
    </xf>
    <xf numFmtId="4" fontId="14" fillId="14" borderId="16" xfId="5" applyNumberFormat="1" applyFill="1" applyBorder="1" applyAlignment="1" applyProtection="1">
      <alignment horizontal="right" vertical="center" wrapText="1"/>
      <protection locked="0"/>
    </xf>
    <xf numFmtId="0" fontId="22" fillId="18" borderId="31" xfId="5" applyFont="1" applyFill="1" applyBorder="1" applyAlignment="1">
      <alignment horizontal="center" vertical="center"/>
    </xf>
    <xf numFmtId="0" fontId="22" fillId="18" borderId="32" xfId="5" applyFont="1" applyFill="1" applyBorder="1" applyAlignment="1">
      <alignment horizontal="center" vertical="center"/>
    </xf>
    <xf numFmtId="0" fontId="22" fillId="18" borderId="4" xfId="5" applyFont="1" applyFill="1" applyBorder="1" applyAlignment="1">
      <alignment horizontal="center" vertical="center"/>
    </xf>
    <xf numFmtId="0" fontId="31" fillId="20" borderId="10" xfId="5" applyFont="1" applyFill="1" applyBorder="1" applyAlignment="1">
      <alignment horizontal="left" vertical="center" wrapText="1"/>
    </xf>
    <xf numFmtId="0" fontId="31" fillId="20" borderId="11" xfId="5" applyFont="1" applyFill="1" applyBorder="1" applyAlignment="1">
      <alignment horizontal="left" vertical="center" wrapText="1"/>
    </xf>
    <xf numFmtId="0" fontId="31" fillId="20" borderId="15" xfId="5" applyFont="1" applyFill="1" applyBorder="1" applyAlignment="1">
      <alignment horizontal="left" vertical="center" wrapText="1"/>
    </xf>
    <xf numFmtId="0" fontId="31" fillId="20" borderId="16" xfId="5" applyFont="1" applyFill="1" applyBorder="1" applyAlignment="1">
      <alignment horizontal="left" vertical="center" wrapText="1"/>
    </xf>
    <xf numFmtId="0" fontId="21" fillId="0" borderId="0" xfId="5" applyFont="1" applyAlignment="1">
      <alignment horizontal="left" vertical="center" wrapText="1"/>
    </xf>
    <xf numFmtId="0" fontId="72" fillId="0" borderId="0" xfId="5" applyFont="1" applyAlignment="1">
      <alignment horizontal="left" vertical="center" wrapText="1"/>
    </xf>
    <xf numFmtId="0" fontId="74" fillId="0" borderId="0" xfId="5" applyFont="1" applyAlignment="1">
      <alignment horizontal="left" vertical="center" wrapText="1"/>
    </xf>
    <xf numFmtId="0" fontId="28" fillId="15" borderId="1" xfId="5" applyFont="1" applyFill="1" applyBorder="1" applyAlignment="1">
      <alignment horizontal="center" vertical="center"/>
    </xf>
    <xf numFmtId="0" fontId="59" fillId="24" borderId="1" xfId="5" applyFont="1" applyFill="1" applyBorder="1" applyAlignment="1">
      <alignment horizontal="center" vertical="center"/>
    </xf>
    <xf numFmtId="0" fontId="31" fillId="0" borderId="1" xfId="5" applyFont="1" applyBorder="1" applyAlignment="1">
      <alignment horizontal="center" vertical="top" wrapText="1"/>
    </xf>
    <xf numFmtId="0" fontId="31" fillId="0" borderId="1" xfId="5" applyFont="1" applyBorder="1" applyAlignment="1">
      <alignment horizontal="left" vertical="top" wrapText="1"/>
    </xf>
    <xf numFmtId="9" fontId="21" fillId="0" borderId="1" xfId="5" applyNumberFormat="1" applyFont="1" applyBorder="1" applyAlignment="1">
      <alignment horizontal="center" vertical="top" wrapText="1"/>
    </xf>
    <xf numFmtId="0" fontId="73" fillId="22" borderId="41" xfId="5" applyFont="1" applyFill="1" applyBorder="1" applyAlignment="1">
      <alignment horizontal="left" vertical="center"/>
    </xf>
    <xf numFmtId="0" fontId="73" fillId="22" borderId="60" xfId="5" applyFont="1" applyFill="1" applyBorder="1" applyAlignment="1">
      <alignment horizontal="left" vertical="center"/>
    </xf>
    <xf numFmtId="0" fontId="73" fillId="22" borderId="45" xfId="5" applyFont="1" applyFill="1" applyBorder="1" applyAlignment="1">
      <alignment horizontal="left" vertical="center"/>
    </xf>
    <xf numFmtId="0" fontId="22" fillId="18" borderId="2" xfId="5" applyFont="1" applyFill="1" applyBorder="1" applyAlignment="1">
      <alignment horizontal="center" vertical="center"/>
    </xf>
    <xf numFmtId="0" fontId="22" fillId="18" borderId="5" xfId="5" applyFont="1" applyFill="1" applyBorder="1" applyAlignment="1">
      <alignment horizontal="center" vertical="center"/>
    </xf>
    <xf numFmtId="0" fontId="22" fillId="18" borderId="46" xfId="5" applyFont="1" applyFill="1" applyBorder="1" applyAlignment="1">
      <alignment horizontal="center" vertical="center"/>
    </xf>
    <xf numFmtId="0" fontId="24" fillId="0" borderId="0" xfId="0" applyFont="1" applyAlignment="1">
      <alignment horizontal="left" vertical="center" wrapText="1"/>
    </xf>
    <xf numFmtId="0" fontId="28" fillId="8" borderId="6" xfId="0" applyFont="1" applyFill="1" applyBorder="1" applyAlignment="1">
      <alignment horizontal="center" vertical="center" wrapText="1"/>
    </xf>
    <xf numFmtId="0" fontId="28" fillId="8" borderId="23" xfId="0" applyFont="1" applyFill="1" applyBorder="1" applyAlignment="1">
      <alignment horizontal="center" vertical="center" wrapText="1"/>
    </xf>
    <xf numFmtId="0" fontId="28" fillId="8" borderId="19" xfId="0" applyFont="1" applyFill="1" applyBorder="1" applyAlignment="1">
      <alignment horizontal="center" vertical="center" wrapText="1"/>
    </xf>
    <xf numFmtId="0" fontId="28" fillId="8" borderId="22" xfId="0" applyFont="1" applyFill="1" applyBorder="1" applyAlignment="1">
      <alignment horizontal="center" vertical="center" wrapText="1"/>
    </xf>
    <xf numFmtId="0" fontId="15"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1"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0" fontId="25" fillId="2" borderId="13" xfId="0" applyFont="1" applyFill="1" applyBorder="1" applyAlignment="1">
      <alignment horizontal="left" vertical="center" wrapText="1"/>
    </xf>
    <xf numFmtId="0" fontId="25" fillId="2" borderId="1" xfId="0" applyFont="1" applyFill="1" applyBorder="1" applyAlignment="1">
      <alignment horizontal="left" vertical="center" wrapText="1"/>
    </xf>
    <xf numFmtId="14" fontId="23" fillId="14" borderId="1" xfId="0" applyNumberFormat="1" applyFont="1" applyFill="1" applyBorder="1" applyAlignment="1" applyProtection="1">
      <alignment horizontal="left" vertical="center"/>
      <protection locked="0"/>
    </xf>
    <xf numFmtId="14" fontId="23" fillId="14" borderId="14" xfId="0" applyNumberFormat="1" applyFont="1" applyFill="1" applyBorder="1" applyAlignment="1" applyProtection="1">
      <alignment horizontal="left" vertical="center"/>
      <protection locked="0"/>
    </xf>
    <xf numFmtId="0" fontId="25" fillId="2" borderId="24" xfId="0" applyFont="1" applyFill="1" applyBorder="1" applyAlignment="1">
      <alignment horizontal="left" vertical="center" wrapText="1"/>
    </xf>
    <xf numFmtId="0" fontId="25" fillId="2" borderId="25"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3" fillId="14" borderId="11" xfId="0" applyFont="1" applyFill="1" applyBorder="1" applyAlignment="1" applyProtection="1">
      <alignment horizontal="left" vertical="center"/>
      <protection locked="0"/>
    </xf>
    <xf numFmtId="0" fontId="23" fillId="14" borderId="12" xfId="0" applyFont="1" applyFill="1" applyBorder="1" applyAlignment="1" applyProtection="1">
      <alignment horizontal="left" vertical="center"/>
      <protection locked="0"/>
    </xf>
    <xf numFmtId="0" fontId="23" fillId="14" borderId="1" xfId="0" applyFont="1" applyFill="1" applyBorder="1" applyAlignment="1" applyProtection="1">
      <alignment horizontal="left" vertical="center"/>
      <protection locked="0"/>
    </xf>
    <xf numFmtId="0" fontId="23" fillId="14" borderId="14" xfId="0" applyFont="1" applyFill="1" applyBorder="1" applyAlignment="1" applyProtection="1">
      <alignment horizontal="left" vertical="center"/>
      <protection locked="0"/>
    </xf>
    <xf numFmtId="0" fontId="28" fillId="2" borderId="13" xfId="0" applyFont="1" applyFill="1" applyBorder="1" applyAlignment="1">
      <alignment horizontal="left" vertical="center" wrapText="1"/>
    </xf>
    <xf numFmtId="0" fontId="28" fillId="2" borderId="1" xfId="0" applyFont="1" applyFill="1" applyBorder="1" applyAlignment="1">
      <alignment horizontal="left" vertical="center" wrapText="1"/>
    </xf>
    <xf numFmtId="0" fontId="23" fillId="15" borderId="1" xfId="0" applyFont="1" applyFill="1" applyBorder="1" applyAlignment="1" applyProtection="1">
      <alignment horizontal="left" vertical="center" wrapText="1"/>
      <protection locked="0"/>
    </xf>
    <xf numFmtId="0" fontId="23" fillId="15" borderId="14" xfId="0" applyFont="1" applyFill="1" applyBorder="1" applyAlignment="1" applyProtection="1">
      <alignment horizontal="left" vertical="center" wrapText="1"/>
      <protection locked="0"/>
    </xf>
    <xf numFmtId="0" fontId="23" fillId="17" borderId="59" xfId="0" applyFont="1" applyFill="1" applyBorder="1" applyAlignment="1">
      <alignment horizontal="left" vertical="top" wrapText="1"/>
    </xf>
    <xf numFmtId="0" fontId="23" fillId="17" borderId="0" xfId="0" applyFont="1" applyFill="1" applyAlignment="1">
      <alignment horizontal="left" vertical="top" wrapText="1"/>
    </xf>
    <xf numFmtId="0" fontId="23" fillId="3" borderId="32" xfId="0" applyFont="1" applyFill="1" applyBorder="1" applyAlignment="1">
      <alignment horizontal="center" vertical="center"/>
    </xf>
    <xf numFmtId="0" fontId="23" fillId="3" borderId="4" xfId="0" applyFont="1" applyFill="1" applyBorder="1" applyAlignment="1">
      <alignment horizontal="center" vertical="center"/>
    </xf>
    <xf numFmtId="0" fontId="23" fillId="14" borderId="16" xfId="0" applyFont="1" applyFill="1" applyBorder="1" applyAlignment="1" applyProtection="1">
      <alignment horizontal="left" vertical="center"/>
      <protection locked="0"/>
    </xf>
    <xf numFmtId="0" fontId="23" fillId="14" borderId="17" xfId="0" applyFont="1" applyFill="1" applyBorder="1" applyAlignment="1" applyProtection="1">
      <alignment horizontal="left" vertical="center"/>
      <protection locked="0"/>
    </xf>
    <xf numFmtId="0" fontId="25" fillId="4" borderId="31" xfId="0" applyFont="1" applyFill="1" applyBorder="1" applyAlignment="1">
      <alignment horizontal="left" vertical="center" wrapText="1"/>
    </xf>
    <xf numFmtId="0" fontId="25" fillId="4" borderId="32" xfId="0" applyFont="1" applyFill="1" applyBorder="1" applyAlignment="1">
      <alignment horizontal="left" vertical="center" wrapText="1"/>
    </xf>
    <xf numFmtId="0" fontId="29" fillId="4" borderId="1" xfId="0" applyFont="1" applyFill="1" applyBorder="1" applyAlignment="1">
      <alignment horizontal="center" vertical="center" wrapText="1"/>
    </xf>
    <xf numFmtId="0" fontId="24" fillId="4" borderId="15" xfId="0" applyFont="1" applyFill="1" applyBorder="1" applyAlignment="1">
      <alignment horizontal="left" vertical="center" wrapText="1"/>
    </xf>
    <xf numFmtId="0" fontId="24" fillId="4" borderId="16" xfId="0" applyFont="1" applyFill="1" applyBorder="1" applyAlignment="1">
      <alignment horizontal="left" vertical="center" wrapText="1"/>
    </xf>
    <xf numFmtId="0" fontId="28" fillId="2" borderId="11" xfId="0" applyFont="1" applyFill="1" applyBorder="1" applyAlignment="1">
      <alignment horizontal="center" vertical="center" wrapText="1"/>
    </xf>
    <xf numFmtId="0" fontId="78" fillId="0" borderId="0" xfId="0" applyFont="1" applyAlignment="1">
      <alignment horizontal="left" vertical="center"/>
    </xf>
    <xf numFmtId="0" fontId="24" fillId="4" borderId="2" xfId="0" applyFont="1" applyFill="1" applyBorder="1" applyAlignment="1">
      <alignment horizontal="left" vertical="center" wrapText="1"/>
    </xf>
    <xf numFmtId="0" fontId="24" fillId="4" borderId="5" xfId="0" applyFont="1" applyFill="1" applyBorder="1" applyAlignment="1">
      <alignment horizontal="left" vertical="center" wrapText="1"/>
    </xf>
    <xf numFmtId="0" fontId="24" fillId="4" borderId="3" xfId="0" applyFont="1" applyFill="1" applyBorder="1" applyAlignment="1">
      <alignment horizontal="left" vertical="center" wrapText="1"/>
    </xf>
    <xf numFmtId="0" fontId="28" fillId="4" borderId="2" xfId="0" applyFont="1" applyFill="1" applyBorder="1" applyAlignment="1">
      <alignment horizontal="left" vertical="center" wrapText="1"/>
    </xf>
    <xf numFmtId="0" fontId="28" fillId="4" borderId="5" xfId="0" applyFont="1" applyFill="1" applyBorder="1" applyAlignment="1">
      <alignment horizontal="left" vertical="center" wrapText="1"/>
    </xf>
    <xf numFmtId="0" fontId="28" fillId="4" borderId="3"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5"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4" fillId="4" borderId="13" xfId="0" applyFont="1" applyFill="1" applyBorder="1" applyAlignment="1">
      <alignment horizontal="left" vertical="center" wrapText="1"/>
    </xf>
    <xf numFmtId="0" fontId="24" fillId="4" borderId="1" xfId="0" applyFont="1" applyFill="1" applyBorder="1" applyAlignment="1">
      <alignment horizontal="left" vertical="center" wrapText="1"/>
    </xf>
    <xf numFmtId="0" fontId="24" fillId="4" borderId="41" xfId="0" applyFont="1" applyFill="1" applyBorder="1" applyAlignment="1">
      <alignment horizontal="center" vertical="center" wrapText="1"/>
    </xf>
    <xf numFmtId="0" fontId="24" fillId="4" borderId="45" xfId="0" applyFont="1" applyFill="1" applyBorder="1" applyAlignment="1">
      <alignment horizontal="center" vertical="center" wrapText="1"/>
    </xf>
    <xf numFmtId="0" fontId="28" fillId="2" borderId="29"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2" borderId="30"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3" fillId="4" borderId="15" xfId="0" applyFont="1" applyFill="1" applyBorder="1" applyAlignment="1">
      <alignment horizontal="left" vertical="center" wrapText="1"/>
    </xf>
    <xf numFmtId="0" fontId="23" fillId="4" borderId="16" xfId="0" applyFont="1" applyFill="1" applyBorder="1" applyAlignment="1">
      <alignment horizontal="left" vertical="center" wrapText="1"/>
    </xf>
    <xf numFmtId="0" fontId="23" fillId="4" borderId="24" xfId="0" applyFont="1" applyFill="1" applyBorder="1" applyAlignment="1">
      <alignment horizontal="left" vertical="center" wrapText="1"/>
    </xf>
    <xf numFmtId="0" fontId="23" fillId="4" borderId="26" xfId="0" applyFont="1" applyFill="1" applyBorder="1" applyAlignment="1">
      <alignment horizontal="left" vertical="center" wrapText="1"/>
    </xf>
    <xf numFmtId="0" fontId="23" fillId="4" borderId="25" xfId="0" applyFont="1" applyFill="1" applyBorder="1" applyAlignment="1">
      <alignment horizontal="left" vertical="center" wrapText="1"/>
    </xf>
    <xf numFmtId="0" fontId="24" fillId="4" borderId="34"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79" fillId="0" borderId="0" xfId="0" applyFont="1" applyAlignment="1">
      <alignment horizontal="left" vertical="center" wrapText="1"/>
    </xf>
    <xf numFmtId="0" fontId="25" fillId="2" borderId="3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29"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23" fillId="14" borderId="11" xfId="0" applyFont="1" applyFill="1" applyBorder="1" applyAlignment="1" applyProtection="1">
      <alignment horizontal="left" vertical="center" wrapText="1"/>
      <protection locked="0"/>
    </xf>
    <xf numFmtId="0" fontId="23" fillId="14" borderId="12" xfId="0" applyFont="1" applyFill="1" applyBorder="1" applyAlignment="1" applyProtection="1">
      <alignment horizontal="left" vertical="center" wrapText="1"/>
      <protection locked="0"/>
    </xf>
    <xf numFmtId="0" fontId="25" fillId="2" borderId="1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3" fillId="17" borderId="59" xfId="0" applyFont="1" applyFill="1" applyBorder="1" applyAlignment="1">
      <alignment horizontal="left" vertical="top"/>
    </xf>
    <xf numFmtId="0" fontId="23" fillId="17" borderId="0" xfId="0" applyFont="1" applyFill="1" applyAlignment="1">
      <alignment horizontal="left" vertical="top"/>
    </xf>
    <xf numFmtId="0" fontId="24" fillId="4" borderId="31" xfId="0" applyFont="1" applyFill="1" applyBorder="1" applyAlignment="1">
      <alignment horizontal="left" vertical="center" wrapText="1"/>
    </xf>
    <xf numFmtId="0" fontId="24" fillId="4" borderId="32" xfId="0" applyFont="1" applyFill="1" applyBorder="1" applyAlignment="1">
      <alignment horizontal="left" vertical="center" wrapText="1"/>
    </xf>
    <xf numFmtId="0" fontId="24" fillId="4" borderId="24" xfId="0" applyFont="1" applyFill="1" applyBorder="1" applyAlignment="1">
      <alignment horizontal="left" vertical="center" wrapText="1"/>
    </xf>
    <xf numFmtId="0" fontId="24" fillId="4" borderId="26" xfId="0" applyFont="1" applyFill="1" applyBorder="1" applyAlignment="1">
      <alignment horizontal="left" vertical="center" wrapText="1"/>
    </xf>
    <xf numFmtId="0" fontId="24" fillId="4" borderId="25" xfId="0" applyFont="1" applyFill="1" applyBorder="1" applyAlignment="1">
      <alignment horizontal="left" vertical="center" wrapText="1"/>
    </xf>
    <xf numFmtId="0" fontId="23" fillId="0" borderId="11" xfId="0" applyFont="1" applyBorder="1" applyAlignment="1" applyProtection="1">
      <alignment horizontal="left" vertical="center"/>
      <protection locked="0"/>
    </xf>
    <xf numFmtId="0" fontId="23" fillId="0" borderId="12" xfId="0" applyFont="1" applyBorder="1" applyAlignment="1" applyProtection="1">
      <alignment horizontal="left" vertical="center"/>
      <protection locked="0"/>
    </xf>
    <xf numFmtId="0" fontId="24" fillId="17" borderId="59" xfId="0" applyFont="1" applyFill="1" applyBorder="1" applyAlignment="1">
      <alignment horizontal="left" vertical="top" wrapText="1"/>
    </xf>
    <xf numFmtId="0" fontId="24" fillId="17" borderId="0" xfId="0" applyFont="1" applyFill="1" applyAlignment="1">
      <alignment horizontal="left" vertical="top" wrapText="1"/>
    </xf>
    <xf numFmtId="0" fontId="78" fillId="0" borderId="0" xfId="0" applyFont="1" applyAlignment="1">
      <alignment horizontal="center" vertical="center" wrapText="1"/>
    </xf>
    <xf numFmtId="0" fontId="23" fillId="17" borderId="59" xfId="0" applyFont="1" applyFill="1" applyBorder="1" applyAlignment="1">
      <alignment horizontal="left" vertical="center" wrapText="1"/>
    </xf>
    <xf numFmtId="0" fontId="23" fillId="17" borderId="0" xfId="0" applyFont="1" applyFill="1" applyAlignment="1">
      <alignment horizontal="left" vertical="center" wrapText="1"/>
    </xf>
    <xf numFmtId="0" fontId="29" fillId="4" borderId="41" xfId="0" applyFont="1" applyFill="1" applyBorder="1" applyAlignment="1">
      <alignment horizontal="center" vertical="center" wrapText="1"/>
    </xf>
    <xf numFmtId="0" fontId="29" fillId="4" borderId="45" xfId="0" applyFont="1" applyFill="1" applyBorder="1" applyAlignment="1">
      <alignment horizontal="center" vertical="center" wrapText="1"/>
    </xf>
    <xf numFmtId="0" fontId="78" fillId="0" borderId="0" xfId="0" applyFont="1" applyAlignment="1">
      <alignment horizontal="left" vertical="center" wrapText="1"/>
    </xf>
    <xf numFmtId="0" fontId="24" fillId="17" borderId="59" xfId="0" applyFont="1" applyFill="1" applyBorder="1" applyAlignment="1">
      <alignment horizontal="left" vertical="center" wrapText="1"/>
    </xf>
    <xf numFmtId="0" fontId="24" fillId="17" borderId="0" xfId="0" applyFont="1" applyFill="1" applyAlignment="1">
      <alignment horizontal="left" vertical="center" wrapText="1"/>
    </xf>
    <xf numFmtId="0" fontId="25" fillId="2" borderId="15"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8" fillId="2" borderId="37" xfId="0" applyFont="1" applyFill="1" applyBorder="1" applyAlignment="1" applyProtection="1">
      <alignment horizontal="center" vertical="center" wrapText="1"/>
      <protection locked="0"/>
    </xf>
    <xf numFmtId="0" fontId="28" fillId="2" borderId="27" xfId="0" applyFont="1" applyFill="1" applyBorder="1" applyAlignment="1" applyProtection="1">
      <alignment horizontal="center" vertical="center" wrapText="1"/>
      <protection locked="0"/>
    </xf>
    <xf numFmtId="0" fontId="28" fillId="2" borderId="28"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28" fillId="2" borderId="9" xfId="0" applyFont="1" applyFill="1" applyBorder="1" applyAlignment="1" applyProtection="1">
      <alignment horizontal="center" vertical="center" wrapText="1"/>
      <protection locked="0"/>
    </xf>
    <xf numFmtId="0" fontId="28" fillId="2" borderId="38" xfId="0" applyFont="1" applyFill="1" applyBorder="1" applyAlignment="1" applyProtection="1">
      <alignment horizontal="center" vertical="center" wrapText="1"/>
      <protection locked="0"/>
    </xf>
    <xf numFmtId="0" fontId="28" fillId="2" borderId="39" xfId="0" applyFont="1" applyFill="1" applyBorder="1" applyAlignment="1" applyProtection="1">
      <alignment horizontal="center" vertical="center" wrapText="1"/>
      <protection locked="0"/>
    </xf>
    <xf numFmtId="0" fontId="28" fillId="2" borderId="40" xfId="0" applyFont="1" applyFill="1" applyBorder="1" applyAlignment="1" applyProtection="1">
      <alignment horizontal="center" vertical="center" wrapText="1"/>
      <protection locked="0"/>
    </xf>
    <xf numFmtId="0" fontId="23" fillId="15" borderId="41" xfId="0" applyFont="1" applyFill="1" applyBorder="1" applyAlignment="1" applyProtection="1">
      <alignment horizontal="left" vertical="center"/>
      <protection locked="0"/>
    </xf>
    <xf numFmtId="0" fontId="23" fillId="15" borderId="60" xfId="0" applyFont="1" applyFill="1" applyBorder="1" applyAlignment="1" applyProtection="1">
      <alignment horizontal="left" vertical="center"/>
      <protection locked="0"/>
    </xf>
    <xf numFmtId="0" fontId="23" fillId="15" borderId="42" xfId="0" applyFont="1" applyFill="1" applyBorder="1" applyAlignment="1" applyProtection="1">
      <alignment horizontal="left" vertical="center"/>
      <protection locked="0"/>
    </xf>
    <xf numFmtId="0" fontId="28" fillId="2" borderId="37" xfId="0" applyFont="1" applyFill="1" applyBorder="1" applyAlignment="1">
      <alignment horizontal="center" vertical="center" wrapText="1"/>
    </xf>
    <xf numFmtId="0" fontId="28" fillId="2" borderId="28" xfId="0" applyFont="1" applyFill="1" applyBorder="1" applyAlignment="1">
      <alignment horizontal="center" vertical="center" wrapText="1"/>
    </xf>
    <xf numFmtId="0" fontId="28" fillId="2" borderId="43" xfId="0" applyFont="1" applyFill="1" applyBorder="1" applyAlignment="1">
      <alignment horizontal="center" vertical="center" wrapText="1"/>
    </xf>
    <xf numFmtId="0" fontId="28" fillId="2" borderId="44" xfId="0" applyFont="1" applyFill="1" applyBorder="1" applyAlignment="1">
      <alignment horizontal="center" vertical="center" wrapText="1"/>
    </xf>
    <xf numFmtId="0" fontId="52" fillId="4" borderId="41" xfId="0" applyFont="1" applyFill="1" applyBorder="1" applyAlignment="1">
      <alignment horizontal="center" vertical="center" wrapText="1"/>
    </xf>
    <xf numFmtId="0" fontId="52" fillId="4" borderId="45" xfId="0" applyFont="1" applyFill="1" applyBorder="1" applyAlignment="1">
      <alignment horizontal="center" vertical="center" wrapText="1"/>
    </xf>
    <xf numFmtId="0" fontId="28" fillId="2" borderId="19"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28" fillId="2" borderId="15"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3" fillId="17" borderId="59" xfId="0" applyFont="1" applyFill="1" applyBorder="1" applyAlignment="1">
      <alignment horizontal="center" vertical="center" wrapText="1"/>
    </xf>
    <xf numFmtId="0" fontId="23" fillId="17" borderId="0" xfId="0" applyFont="1" applyFill="1" applyAlignment="1">
      <alignment horizontal="center" vertical="center" wrapText="1"/>
    </xf>
    <xf numFmtId="14" fontId="24" fillId="15" borderId="16" xfId="0" applyNumberFormat="1" applyFont="1" applyFill="1" applyBorder="1" applyAlignment="1" applyProtection="1">
      <alignment horizontal="left" vertical="center"/>
      <protection locked="0"/>
    </xf>
    <xf numFmtId="14" fontId="24" fillId="15" borderId="17" xfId="0" applyNumberFormat="1" applyFont="1" applyFill="1" applyBorder="1" applyAlignment="1" applyProtection="1">
      <alignment horizontal="left" vertical="center"/>
      <protection locked="0"/>
    </xf>
    <xf numFmtId="0" fontId="27" fillId="10" borderId="33" xfId="0" applyFont="1" applyFill="1" applyBorder="1" applyAlignment="1">
      <alignment horizontal="center" vertical="center" wrapText="1"/>
    </xf>
    <xf numFmtId="0" fontId="27" fillId="10" borderId="49" xfId="0" applyFont="1" applyFill="1" applyBorder="1" applyAlignment="1">
      <alignment horizontal="center" vertical="center" wrapText="1"/>
    </xf>
    <xf numFmtId="0" fontId="27" fillId="10" borderId="6" xfId="0" applyFont="1" applyFill="1" applyBorder="1" applyAlignment="1">
      <alignment horizontal="center" vertical="center" wrapText="1"/>
    </xf>
    <xf numFmtId="0" fontId="27" fillId="10" borderId="50" xfId="0" applyFont="1" applyFill="1" applyBorder="1" applyAlignment="1">
      <alignment horizontal="center" vertical="center" wrapText="1"/>
    </xf>
    <xf numFmtId="0" fontId="28" fillId="10" borderId="6" xfId="0" applyFont="1" applyFill="1" applyBorder="1" applyAlignment="1">
      <alignment horizontal="center" vertical="center" wrapText="1"/>
    </xf>
    <xf numFmtId="0" fontId="28" fillId="10" borderId="50" xfId="0"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27" fillId="10" borderId="26" xfId="0" applyFont="1" applyFill="1" applyBorder="1" applyAlignment="1">
      <alignment horizontal="center" vertical="center" wrapText="1"/>
    </xf>
    <xf numFmtId="0" fontId="27" fillId="10" borderId="52" xfId="0" applyFont="1" applyFill="1" applyBorder="1" applyAlignment="1">
      <alignment horizontal="center" vertical="center" wrapText="1"/>
    </xf>
    <xf numFmtId="0" fontId="40" fillId="16" borderId="2" xfId="0" applyFont="1" applyFill="1" applyBorder="1" applyAlignment="1">
      <alignment horizontal="center" vertical="center" wrapText="1"/>
    </xf>
    <xf numFmtId="0" fontId="40" fillId="16" borderId="5" xfId="0" applyFont="1" applyFill="1" applyBorder="1" applyAlignment="1">
      <alignment horizontal="center" vertical="center" wrapText="1"/>
    </xf>
    <xf numFmtId="0" fontId="40" fillId="16" borderId="47"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27" fillId="11" borderId="21" xfId="0" applyFont="1" applyFill="1" applyBorder="1" applyAlignment="1">
      <alignment horizontal="center" vertical="center" wrapText="1"/>
    </xf>
    <xf numFmtId="0" fontId="28" fillId="12" borderId="19" xfId="0" applyFont="1" applyFill="1" applyBorder="1" applyAlignment="1">
      <alignment horizontal="center" vertical="center"/>
    </xf>
    <xf numFmtId="0" fontId="28" fillId="12" borderId="20" xfId="0" applyFont="1" applyFill="1" applyBorder="1" applyAlignment="1">
      <alignment horizontal="center" vertical="center"/>
    </xf>
    <xf numFmtId="0" fontId="28" fillId="12" borderId="21" xfId="0" applyFont="1" applyFill="1" applyBorder="1" applyAlignment="1">
      <alignment horizontal="center" vertical="center"/>
    </xf>
    <xf numFmtId="0" fontId="28" fillId="9" borderId="19" xfId="0" applyFont="1" applyFill="1" applyBorder="1" applyAlignment="1">
      <alignment horizontal="center" vertical="center"/>
    </xf>
    <xf numFmtId="0" fontId="28" fillId="9" borderId="20" xfId="0" applyFont="1" applyFill="1" applyBorder="1" applyAlignment="1">
      <alignment horizontal="center" vertical="center"/>
    </xf>
    <xf numFmtId="0" fontId="28" fillId="9" borderId="48" xfId="0" applyFont="1" applyFill="1" applyBorder="1" applyAlignment="1">
      <alignment horizontal="center" vertical="center"/>
    </xf>
    <xf numFmtId="0" fontId="28" fillId="10" borderId="37" xfId="0" applyFont="1" applyFill="1" applyBorder="1" applyAlignment="1" applyProtection="1">
      <alignment horizontal="center" vertical="center" wrapText="1"/>
      <protection locked="0"/>
    </xf>
    <xf numFmtId="0" fontId="28" fillId="10" borderId="27" xfId="0" applyFont="1" applyFill="1" applyBorder="1" applyAlignment="1" applyProtection="1">
      <alignment horizontal="center" vertical="center" wrapText="1"/>
      <protection locked="0"/>
    </xf>
    <xf numFmtId="0" fontId="28" fillId="10" borderId="54" xfId="0" applyFont="1" applyFill="1" applyBorder="1" applyAlignment="1" applyProtection="1">
      <alignment horizontal="center" vertical="center" wrapText="1"/>
      <protection locked="0"/>
    </xf>
    <xf numFmtId="0" fontId="28" fillId="10" borderId="8" xfId="0" applyFont="1" applyFill="1" applyBorder="1" applyAlignment="1" applyProtection="1">
      <alignment horizontal="center" vertical="center" wrapText="1"/>
      <protection locked="0"/>
    </xf>
    <xf numFmtId="0" fontId="28" fillId="10" borderId="0" xfId="0" applyFont="1" applyFill="1" applyAlignment="1" applyProtection="1">
      <alignment horizontal="center" vertical="center" wrapText="1"/>
      <protection locked="0"/>
    </xf>
    <xf numFmtId="0" fontId="28" fillId="10" borderId="55" xfId="0" applyFont="1" applyFill="1" applyBorder="1" applyAlignment="1" applyProtection="1">
      <alignment horizontal="center" vertical="center" wrapText="1"/>
      <protection locked="0"/>
    </xf>
    <xf numFmtId="0" fontId="28" fillId="10" borderId="56" xfId="0" applyFont="1" applyFill="1" applyBorder="1" applyAlignment="1" applyProtection="1">
      <alignment horizontal="center" vertical="center" wrapText="1"/>
      <protection locked="0"/>
    </xf>
    <xf numFmtId="0" fontId="28" fillId="10" borderId="57" xfId="0" applyFont="1" applyFill="1" applyBorder="1" applyAlignment="1" applyProtection="1">
      <alignment horizontal="center" vertical="center" wrapText="1"/>
      <protection locked="0"/>
    </xf>
    <xf numFmtId="0" fontId="28" fillId="10" borderId="58" xfId="0" applyFont="1" applyFill="1" applyBorder="1" applyAlignment="1" applyProtection="1">
      <alignment horizontal="center" vertical="center" wrapText="1"/>
      <protection locked="0"/>
    </xf>
    <xf numFmtId="3" fontId="25" fillId="2" borderId="37" xfId="0" applyNumberFormat="1" applyFont="1" applyFill="1" applyBorder="1" applyAlignment="1">
      <alignment horizontal="center" vertical="center"/>
    </xf>
    <xf numFmtId="3" fontId="25" fillId="2" borderId="2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25" fillId="2" borderId="9" xfId="0" applyNumberFormat="1" applyFont="1" applyFill="1" applyBorder="1" applyAlignment="1">
      <alignment horizontal="center" vertical="center"/>
    </xf>
    <xf numFmtId="3" fontId="25" fillId="2" borderId="38" xfId="0" applyNumberFormat="1" applyFont="1" applyFill="1" applyBorder="1" applyAlignment="1">
      <alignment horizontal="center" vertical="center"/>
    </xf>
    <xf numFmtId="3" fontId="25" fillId="2" borderId="40" xfId="0" applyNumberFormat="1" applyFont="1" applyFill="1" applyBorder="1" applyAlignment="1">
      <alignment horizontal="center" vertical="center"/>
    </xf>
    <xf numFmtId="0" fontId="23" fillId="4" borderId="31" xfId="0" applyFont="1" applyFill="1" applyBorder="1" applyAlignment="1">
      <alignment horizontal="left" vertical="center" wrapText="1"/>
    </xf>
    <xf numFmtId="0" fontId="23" fillId="4" borderId="32" xfId="0" applyFont="1" applyFill="1" applyBorder="1" applyAlignment="1">
      <alignment horizontal="left" vertical="center" wrapText="1"/>
    </xf>
    <xf numFmtId="0" fontId="25" fillId="2" borderId="35" xfId="0" applyFont="1" applyFill="1" applyBorder="1" applyAlignment="1">
      <alignment horizontal="center" vertical="center" wrapText="1"/>
    </xf>
    <xf numFmtId="0" fontId="25" fillId="2" borderId="26"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8" fillId="5" borderId="11" xfId="0" applyFont="1" applyFill="1" applyBorder="1" applyAlignment="1">
      <alignment horizontal="center" vertical="center"/>
    </xf>
    <xf numFmtId="0" fontId="28" fillId="3" borderId="11" xfId="0" applyFont="1" applyFill="1" applyBorder="1" applyAlignment="1">
      <alignment horizontal="center" vertical="center"/>
    </xf>
    <xf numFmtId="0" fontId="28" fillId="3" borderId="12" xfId="0" applyFont="1" applyFill="1" applyBorder="1" applyAlignment="1">
      <alignment horizontal="center" vertical="center"/>
    </xf>
    <xf numFmtId="0" fontId="25" fillId="2" borderId="33" xfId="0" applyFont="1" applyFill="1" applyBorder="1" applyAlignment="1">
      <alignment horizontal="center" vertical="center" wrapText="1"/>
    </xf>
    <xf numFmtId="0" fontId="25" fillId="2" borderId="34"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23"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23" xfId="0" applyFont="1" applyFill="1" applyBorder="1" applyAlignment="1">
      <alignment horizontal="center" vertical="center" wrapText="1"/>
    </xf>
    <xf numFmtId="0" fontId="27" fillId="14" borderId="0" xfId="0" applyFont="1" applyFill="1" applyAlignment="1">
      <alignment horizontal="center" vertical="center"/>
    </xf>
    <xf numFmtId="0" fontId="27" fillId="15" borderId="0" xfId="0" applyFont="1" applyFill="1" applyAlignment="1">
      <alignment horizontal="center" vertical="center"/>
    </xf>
    <xf numFmtId="0" fontId="27" fillId="16" borderId="0" xfId="0" applyFont="1" applyFill="1" applyAlignment="1">
      <alignment horizontal="center" vertical="center"/>
    </xf>
    <xf numFmtId="0" fontId="35" fillId="14" borderId="2" xfId="0" applyFont="1" applyFill="1" applyBorder="1" applyAlignment="1">
      <alignment horizontal="center" vertical="center" wrapText="1"/>
    </xf>
    <xf numFmtId="0" fontId="23" fillId="14" borderId="5" xfId="0" applyFont="1" applyFill="1" applyBorder="1" applyAlignment="1">
      <alignment horizontal="center" vertical="center" wrapText="1"/>
    </xf>
    <xf numFmtId="0" fontId="23" fillId="14" borderId="46"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23" fillId="15" borderId="5" xfId="0" applyFont="1" applyFill="1" applyBorder="1" applyAlignment="1">
      <alignment horizontal="center" vertical="center" wrapText="1"/>
    </xf>
    <xf numFmtId="0" fontId="23" fillId="15" borderId="46" xfId="0" applyFont="1" applyFill="1" applyBorder="1" applyAlignment="1">
      <alignment horizontal="center" vertical="center" wrapText="1"/>
    </xf>
    <xf numFmtId="0" fontId="76" fillId="17" borderId="70" xfId="7" applyFont="1" applyFill="1" applyBorder="1" applyAlignment="1">
      <alignment horizontal="center"/>
    </xf>
    <xf numFmtId="0" fontId="76" fillId="17" borderId="71" xfId="7" applyFont="1" applyFill="1" applyBorder="1" applyAlignment="1">
      <alignment horizontal="center"/>
    </xf>
    <xf numFmtId="0" fontId="76" fillId="17" borderId="72" xfId="7" applyFont="1" applyFill="1" applyBorder="1" applyAlignment="1">
      <alignment horizontal="center"/>
    </xf>
    <xf numFmtId="0" fontId="8" fillId="0" borderId="0" xfId="7" applyAlignment="1">
      <alignment horizontal="left"/>
    </xf>
    <xf numFmtId="0" fontId="8" fillId="0" borderId="9" xfId="7" applyBorder="1" applyAlignment="1">
      <alignment horizontal="left"/>
    </xf>
    <xf numFmtId="0" fontId="8" fillId="0" borderId="73" xfId="7" applyBorder="1" applyAlignment="1">
      <alignment horizontal="left"/>
    </xf>
    <xf numFmtId="0" fontId="8" fillId="0" borderId="44" xfId="7" applyBorder="1" applyAlignment="1">
      <alignment horizontal="left"/>
    </xf>
  </cellXfs>
  <cellStyles count="10">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4" xfId="7" xr:uid="{2EBAD00C-17E9-42B8-810C-7327CBFDE4FB}"/>
    <cellStyle name="Procenta" xfId="9" builtinId="5"/>
    <cellStyle name="Procenta 2" xfId="6" xr:uid="{E22E4935-6AA5-4A88-80FF-640ADD97591B}"/>
  </cellStyles>
  <dxfs count="300">
    <dxf>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b/>
        <i val="0"/>
        <u val="double"/>
        <color rgb="FFFF0000"/>
      </font>
      <fill>
        <patternFill patternType="solid"/>
      </fill>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154305</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1</xdr:colOff>
      <xdr:row>24</xdr:row>
      <xdr:rowOff>104775</xdr:rowOff>
    </xdr:from>
    <xdr:to>
      <xdr:col>9</xdr:col>
      <xdr:colOff>571501</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7600950"/>
          <a:ext cx="6057900" cy="9395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531494</xdr:colOff>
      <xdr:row>0</xdr:row>
      <xdr:rowOff>0</xdr:rowOff>
    </xdr:from>
    <xdr:to>
      <xdr:col>12</xdr:col>
      <xdr:colOff>342899</xdr:colOff>
      <xdr:row>6</xdr:row>
      <xdr:rowOff>43092</xdr:rowOff>
    </xdr:to>
    <xdr:pic>
      <xdr:nvPicPr>
        <xdr:cNvPr id="3" name="Obrázek 2">
          <a:extLst>
            <a:ext uri="{FF2B5EF4-FFF2-40B4-BE49-F238E27FC236}">
              <a16:creationId xmlns:a16="http://schemas.microsoft.com/office/drawing/2014/main" id="{BB23FA21-263C-4824-9202-D1DA2B594FF7}"/>
            </a:ext>
          </a:extLst>
        </xdr:cNvPr>
        <xdr:cNvPicPr>
          <a:picLocks noChangeAspect="1"/>
        </xdr:cNvPicPr>
      </xdr:nvPicPr>
      <xdr:blipFill>
        <a:blip xmlns:r="http://schemas.openxmlformats.org/officeDocument/2006/relationships" r:embed="rId1"/>
        <a:stretch>
          <a:fillRect/>
        </a:stretch>
      </xdr:blipFill>
      <xdr:spPr>
        <a:xfrm>
          <a:off x="7077074" y="0"/>
          <a:ext cx="4078605" cy="1429932"/>
        </a:xfrm>
        <a:prstGeom prst="rect">
          <a:avLst/>
        </a:prstGeom>
      </xdr:spPr>
    </xdr:pic>
    <xdr:clientData/>
  </xdr:twoCellAnchor>
  <xdr:twoCellAnchor editAs="oneCell">
    <xdr:from>
      <xdr:col>6</xdr:col>
      <xdr:colOff>76200</xdr:colOff>
      <xdr:row>7</xdr:row>
      <xdr:rowOff>45720</xdr:rowOff>
    </xdr:from>
    <xdr:to>
      <xdr:col>12</xdr:col>
      <xdr:colOff>523362</xdr:colOff>
      <xdr:row>12</xdr:row>
      <xdr:rowOff>792047</xdr:rowOff>
    </xdr:to>
    <xdr:pic>
      <xdr:nvPicPr>
        <xdr:cNvPr id="2" name="Obrázek 1">
          <a:extLst>
            <a:ext uri="{FF2B5EF4-FFF2-40B4-BE49-F238E27FC236}">
              <a16:creationId xmlns:a16="http://schemas.microsoft.com/office/drawing/2014/main" id="{7BB19C19-EC30-408B-ADA9-7BCB3AD3ABE3}"/>
            </a:ext>
          </a:extLst>
        </xdr:cNvPr>
        <xdr:cNvPicPr>
          <a:picLocks noChangeAspect="1"/>
        </xdr:cNvPicPr>
      </xdr:nvPicPr>
      <xdr:blipFill>
        <a:blip xmlns:r="http://schemas.openxmlformats.org/officeDocument/2006/relationships" r:embed="rId2"/>
        <a:stretch>
          <a:fillRect/>
        </a:stretch>
      </xdr:blipFill>
      <xdr:spPr>
        <a:xfrm>
          <a:off x="7231380" y="1752600"/>
          <a:ext cx="4104762" cy="3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38" dataDxfId="236" headerRowBorderDxfId="237" tableBorderDxfId="235" totalsRowBorderDxfId="234">
  <tableColumns count="7">
    <tableColumn id="1" xr3:uid="{01DB8ED6-B402-4931-B555-70425392122E}" name="Sloupec1" dataDxfId="233"/>
    <tableColumn id="2" xr3:uid="{635FA0D5-653E-4119-844B-543A333C2EE7}" name="Sloupec2" dataDxfId="232"/>
    <tableColumn id="3" xr3:uid="{AF9ADD1F-5D23-4721-B481-B89FACCE0D6E}" name="Sloupec3" dataDxfId="231"/>
    <tableColumn id="4" xr3:uid="{332D9350-F5D3-4D44-9C1A-B2BBA6E74262}" name="Sloupec4" dataDxfId="230"/>
    <tableColumn id="5" xr3:uid="{C3D66235-2BF1-4654-8B88-E852472F6C7A}" name="Sloupec5" dataDxfId="229"/>
    <tableColumn id="6" xr3:uid="{B8A540F7-7138-4F5B-B804-5179D9D22644}" name="Sloupec6" dataDxfId="228"/>
    <tableColumn id="7" xr3:uid="{0E482082-64BE-4AF7-8122-1B06F41278A9}" name="Sloupec7" dataDxfId="227"/>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8.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6:L23"/>
  <sheetViews>
    <sheetView showGridLines="0" topLeftCell="A18" workbookViewId="0">
      <selection activeCell="A23" sqref="A23:J23"/>
    </sheetView>
  </sheetViews>
  <sheetFormatPr defaultColWidth="8" defaultRowHeight="15" x14ac:dyDescent="0.25"/>
  <cols>
    <col min="1" max="16384" width="8" style="210"/>
  </cols>
  <sheetData>
    <row r="6" spans="1:12" ht="15.75" x14ac:dyDescent="0.25">
      <c r="J6" s="333" t="s">
        <v>652</v>
      </c>
      <c r="K6" s="334"/>
    </row>
    <row r="14" spans="1:12" ht="67.5" customHeight="1" x14ac:dyDescent="0.25">
      <c r="A14" s="335" t="s">
        <v>425</v>
      </c>
      <c r="B14" s="335"/>
      <c r="C14" s="335"/>
      <c r="D14" s="335"/>
      <c r="E14" s="335"/>
      <c r="F14" s="335"/>
      <c r="G14" s="335"/>
      <c r="H14" s="335"/>
      <c r="I14" s="335"/>
      <c r="J14" s="335"/>
      <c r="K14" s="217"/>
      <c r="L14" s="217"/>
    </row>
    <row r="15" spans="1:12" s="214" customFormat="1" ht="28.5" x14ac:dyDescent="0.45">
      <c r="A15" s="212"/>
      <c r="B15" s="213"/>
      <c r="C15" s="213"/>
      <c r="D15" s="213"/>
      <c r="E15" s="213"/>
      <c r="F15" s="213"/>
      <c r="G15" s="213"/>
      <c r="H15" s="213"/>
      <c r="I15" s="213"/>
      <c r="J15" s="213"/>
      <c r="K15" s="213"/>
      <c r="L15" s="212"/>
    </row>
    <row r="16" spans="1:12" ht="65.25" customHeight="1" x14ac:dyDescent="0.25">
      <c r="A16" s="335" t="s">
        <v>426</v>
      </c>
      <c r="B16" s="335"/>
      <c r="C16" s="335"/>
      <c r="D16" s="335"/>
      <c r="E16" s="335"/>
      <c r="F16" s="335"/>
      <c r="G16" s="335"/>
      <c r="H16" s="335"/>
      <c r="I16" s="335"/>
      <c r="J16" s="335"/>
      <c r="K16" s="217"/>
      <c r="L16" s="217"/>
    </row>
    <row r="17" spans="1:12" ht="37.5" x14ac:dyDescent="0.25">
      <c r="A17" s="211"/>
      <c r="B17" s="215"/>
      <c r="C17" s="215"/>
      <c r="D17" s="215"/>
      <c r="E17" s="215"/>
      <c r="F17" s="215"/>
      <c r="G17" s="215"/>
      <c r="H17" s="215"/>
      <c r="I17" s="215"/>
      <c r="J17" s="215"/>
      <c r="K17" s="215"/>
      <c r="L17" s="211"/>
    </row>
    <row r="18" spans="1:12" ht="30" x14ac:dyDescent="0.25">
      <c r="A18" s="338" t="s">
        <v>427</v>
      </c>
      <c r="B18" s="338"/>
      <c r="C18" s="338"/>
      <c r="D18" s="338"/>
      <c r="E18" s="338"/>
      <c r="F18" s="338"/>
      <c r="G18" s="338"/>
      <c r="H18" s="338"/>
      <c r="I18" s="338"/>
      <c r="J18" s="338"/>
      <c r="K18" s="220"/>
      <c r="L18" s="220"/>
    </row>
    <row r="19" spans="1:12" ht="96" customHeight="1" x14ac:dyDescent="0.25">
      <c r="A19" s="336" t="s">
        <v>630</v>
      </c>
      <c r="B19" s="336"/>
      <c r="C19" s="336"/>
      <c r="D19" s="336"/>
      <c r="E19" s="336"/>
      <c r="F19" s="336"/>
      <c r="G19" s="336"/>
      <c r="H19" s="336"/>
      <c r="I19" s="336"/>
      <c r="J19" s="336"/>
      <c r="K19" s="211"/>
      <c r="L19" s="211"/>
    </row>
    <row r="20" spans="1:12" ht="23.25" customHeight="1" x14ac:dyDescent="0.25">
      <c r="K20" s="219"/>
      <c r="L20" s="219"/>
    </row>
    <row r="21" spans="1:12" ht="23.25" x14ac:dyDescent="0.25">
      <c r="K21" s="219"/>
      <c r="L21" s="219"/>
    </row>
    <row r="22" spans="1:12" ht="30" x14ac:dyDescent="0.25">
      <c r="A22" s="216"/>
      <c r="B22" s="216"/>
      <c r="C22" s="216"/>
      <c r="D22" s="216"/>
      <c r="E22" s="216"/>
      <c r="F22" s="216"/>
      <c r="G22" s="216"/>
      <c r="H22" s="216"/>
      <c r="I22" s="216"/>
      <c r="J22" s="216"/>
      <c r="K22" s="216"/>
      <c r="L22" s="216"/>
    </row>
    <row r="23" spans="1:12" ht="20.25" x14ac:dyDescent="0.25">
      <c r="A23" s="337" t="s">
        <v>691</v>
      </c>
      <c r="B23" s="337"/>
      <c r="C23" s="337"/>
      <c r="D23" s="337"/>
      <c r="E23" s="337"/>
      <c r="F23" s="337"/>
      <c r="G23" s="337"/>
      <c r="H23" s="337"/>
      <c r="I23" s="337"/>
      <c r="J23" s="337"/>
      <c r="K23" s="218"/>
      <c r="L23" s="218"/>
    </row>
  </sheetData>
  <mergeCells count="6">
    <mergeCell ref="J6:K6"/>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RowHeight="15.75" x14ac:dyDescent="0.25"/>
  <cols>
    <col min="1" max="1" width="9" style="323"/>
    <col min="2" max="3" width="13.125" style="323" customWidth="1"/>
    <col min="4" max="4" width="29.25" style="323" customWidth="1"/>
    <col min="5" max="7" width="13.125" style="323" customWidth="1"/>
    <col min="8" max="8" width="10.5" style="323" customWidth="1"/>
    <col min="9" max="16384" width="9" style="323"/>
  </cols>
  <sheetData>
    <row r="6" spans="1:8" x14ac:dyDescent="0.25">
      <c r="B6" s="324" t="s">
        <v>681</v>
      </c>
      <c r="C6" s="324" t="s">
        <v>682</v>
      </c>
      <c r="D6" s="325" t="s">
        <v>683</v>
      </c>
      <c r="E6" s="325" t="s">
        <v>684</v>
      </c>
      <c r="F6" s="325" t="s">
        <v>685</v>
      </c>
      <c r="G6" s="325" t="s">
        <v>686</v>
      </c>
      <c r="H6" s="325" t="s">
        <v>687</v>
      </c>
    </row>
    <row r="7" spans="1:8" ht="135" x14ac:dyDescent="0.25">
      <c r="A7" s="326"/>
      <c r="B7" s="327" t="s">
        <v>100</v>
      </c>
      <c r="C7" s="327" t="s">
        <v>239</v>
      </c>
      <c r="D7" s="328" t="s">
        <v>667</v>
      </c>
      <c r="E7" s="328" t="s">
        <v>664</v>
      </c>
      <c r="F7" s="325"/>
      <c r="G7" s="325"/>
      <c r="H7" s="325"/>
    </row>
    <row r="8" spans="1:8" x14ac:dyDescent="0.25">
      <c r="B8" s="325" t="s">
        <v>665</v>
      </c>
      <c r="C8" s="325" t="s">
        <v>665</v>
      </c>
      <c r="D8" s="325"/>
      <c r="E8" s="325" t="s">
        <v>402</v>
      </c>
      <c r="F8" s="325" t="s">
        <v>58</v>
      </c>
      <c r="G8" s="325"/>
      <c r="H8" s="325"/>
    </row>
    <row r="9" spans="1:8" ht="42.75" x14ac:dyDescent="0.25">
      <c r="B9" s="325" t="s">
        <v>665</v>
      </c>
      <c r="C9" s="325" t="s">
        <v>666</v>
      </c>
      <c r="D9" s="324" t="s">
        <v>673</v>
      </c>
      <c r="E9" s="325" t="s">
        <v>402</v>
      </c>
      <c r="F9" s="325" t="s">
        <v>58</v>
      </c>
      <c r="G9" s="325"/>
      <c r="H9" s="325"/>
    </row>
    <row r="10" spans="1:8" x14ac:dyDescent="0.25">
      <c r="B10" s="325" t="s">
        <v>4</v>
      </c>
      <c r="C10" s="325" t="s">
        <v>666</v>
      </c>
      <c r="D10" s="325" t="s">
        <v>670</v>
      </c>
      <c r="E10" s="325" t="s">
        <v>402</v>
      </c>
      <c r="F10" s="325" t="s">
        <v>58</v>
      </c>
      <c r="G10" s="325" t="s">
        <v>415</v>
      </c>
      <c r="H10" s="325"/>
    </row>
    <row r="11" spans="1:8" x14ac:dyDescent="0.25">
      <c r="B11" s="325" t="s">
        <v>4</v>
      </c>
      <c r="C11" s="325" t="s">
        <v>666</v>
      </c>
      <c r="D11" s="325" t="s">
        <v>671</v>
      </c>
      <c r="E11" s="325" t="s">
        <v>402</v>
      </c>
      <c r="F11" s="325" t="s">
        <v>58</v>
      </c>
      <c r="G11" s="325" t="s">
        <v>409</v>
      </c>
      <c r="H11" s="325"/>
    </row>
    <row r="12" spans="1:8" x14ac:dyDescent="0.25">
      <c r="B12" s="325" t="s">
        <v>668</v>
      </c>
      <c r="C12" s="325"/>
      <c r="D12" s="325" t="s">
        <v>670</v>
      </c>
      <c r="E12" s="325" t="s">
        <v>415</v>
      </c>
      <c r="F12" s="325" t="s">
        <v>402</v>
      </c>
      <c r="G12" s="325" t="s">
        <v>58</v>
      </c>
      <c r="H12" s="325" t="s">
        <v>391</v>
      </c>
    </row>
    <row r="13" spans="1:8" x14ac:dyDescent="0.25">
      <c r="B13" s="325" t="s">
        <v>668</v>
      </c>
      <c r="C13" s="325"/>
      <c r="D13" s="325" t="s">
        <v>671</v>
      </c>
      <c r="E13" s="325" t="s">
        <v>409</v>
      </c>
      <c r="F13" s="325" t="s">
        <v>402</v>
      </c>
      <c r="G13" s="325" t="s">
        <v>58</v>
      </c>
      <c r="H13" s="325" t="s">
        <v>391</v>
      </c>
    </row>
    <row r="14" spans="1:8" ht="42.75" x14ac:dyDescent="0.25">
      <c r="B14" s="325" t="s">
        <v>668</v>
      </c>
      <c r="C14" s="325"/>
      <c r="D14" s="324" t="s">
        <v>673</v>
      </c>
      <c r="E14" s="325" t="s">
        <v>402</v>
      </c>
      <c r="F14" s="325" t="s">
        <v>58</v>
      </c>
      <c r="G14" s="325" t="s">
        <v>391</v>
      </c>
      <c r="H14" s="325"/>
    </row>
    <row r="15" spans="1:8" x14ac:dyDescent="0.25">
      <c r="B15" s="325"/>
      <c r="C15" s="325"/>
      <c r="D15" s="324" t="s">
        <v>669</v>
      </c>
      <c r="E15" s="325" t="s">
        <v>402</v>
      </c>
      <c r="F15" s="325" t="s">
        <v>58</v>
      </c>
      <c r="G15" s="325"/>
      <c r="H15" s="325"/>
    </row>
  </sheetData>
  <pageMargins left="0.7" right="0.7" top="0.78740157499999996" bottom="0.78740157499999996"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49" activePane="bottomRight" state="frozen"/>
      <selection activeCell="N48" sqref="N48:P48"/>
      <selection pane="topRight" activeCell="N48" sqref="N48:P48"/>
      <selection pane="bottomLeft" activeCell="N48" sqref="N48:P48"/>
      <selection pane="bottomRight" activeCell="N48" sqref="N48:P48"/>
    </sheetView>
  </sheetViews>
  <sheetFormatPr defaultColWidth="11" defaultRowHeight="14.25" x14ac:dyDescent="0.25"/>
  <cols>
    <col min="1" max="1" width="4.5" style="1" customWidth="1"/>
    <col min="2" max="2" width="44.875" style="2" customWidth="1"/>
    <col min="3" max="3" width="12.5" style="2" customWidth="1"/>
    <col min="4" max="4" width="12.5" style="3" customWidth="1"/>
    <col min="5" max="5" width="15.125" style="3" customWidth="1"/>
    <col min="6" max="6" width="12.5" style="2" customWidth="1"/>
    <col min="7" max="7" width="22" style="4" customWidth="1"/>
    <col min="8" max="13" width="10.5" style="5"/>
    <col min="14" max="16384" width="11" style="3"/>
  </cols>
  <sheetData>
    <row r="1" spans="1:13" ht="5.25" customHeight="1" x14ac:dyDescent="0.25"/>
    <row r="2" spans="1:13" ht="38.450000000000003" customHeight="1" x14ac:dyDescent="0.25">
      <c r="B2" s="21" t="s">
        <v>0</v>
      </c>
      <c r="D2" s="564" t="s">
        <v>646</v>
      </c>
      <c r="E2" s="564"/>
      <c r="F2" s="564"/>
    </row>
    <row r="3" spans="1:13" ht="5.25" customHeight="1" thickBot="1" x14ac:dyDescent="0.3"/>
    <row r="4" spans="1:13" ht="17.25" customHeight="1" x14ac:dyDescent="0.25">
      <c r="A4" s="6" t="s">
        <v>85</v>
      </c>
      <c r="B4" s="517" t="s">
        <v>91</v>
      </c>
      <c r="C4" s="518"/>
      <c r="D4" s="521" t="str">
        <f>IF(ISBLANK('1b Formulář_kategorie podniku'!G7),"",'1b Formulář_kategorie podniku'!G7)</f>
        <v/>
      </c>
      <c r="E4" s="521"/>
      <c r="F4" s="522"/>
      <c r="G4" s="5"/>
    </row>
    <row r="5" spans="1:13" s="2" customFormat="1" ht="15" x14ac:dyDescent="0.25">
      <c r="A5" s="9"/>
      <c r="B5" s="511" t="s">
        <v>1</v>
      </c>
      <c r="C5" s="512"/>
      <c r="D5" s="521" t="str">
        <f>IF(ISBLANK('1b Formulář_kategorie podniku'!G8),"",'1b Formulář_kategorie podniku'!G8)</f>
        <v/>
      </c>
      <c r="E5" s="521"/>
      <c r="F5" s="522"/>
      <c r="G5" s="14"/>
      <c r="H5" s="4"/>
      <c r="I5" s="4"/>
      <c r="J5" s="4"/>
      <c r="K5" s="4"/>
      <c r="L5" s="4"/>
      <c r="M5" s="4"/>
    </row>
    <row r="6" spans="1:13" s="2" customFormat="1" ht="15" x14ac:dyDescent="0.25">
      <c r="A6" s="9"/>
      <c r="B6" s="511" t="s">
        <v>2</v>
      </c>
      <c r="C6" s="512"/>
      <c r="D6" s="521" t="str">
        <f>IF(ISBLANK('1b Formulář_kategorie podniku'!G9),"",'1b Formulář_kategorie podniku'!G9)</f>
        <v/>
      </c>
      <c r="E6" s="521"/>
      <c r="F6" s="522"/>
      <c r="G6" s="14"/>
      <c r="H6" s="4"/>
      <c r="I6" s="4"/>
      <c r="J6" s="4"/>
      <c r="K6" s="4"/>
      <c r="L6" s="4"/>
      <c r="M6" s="4"/>
    </row>
    <row r="7" spans="1:13" s="2" customFormat="1" ht="15" x14ac:dyDescent="0.25">
      <c r="A7" s="9"/>
      <c r="B7" s="511" t="s">
        <v>657</v>
      </c>
      <c r="C7" s="512"/>
      <c r="D7" s="513" t="str">
        <f>IF(ISBLANK('1b Formulář_kategorie podniku'!G10),"",'1b Formulář_kategorie podniku'!G10)</f>
        <v/>
      </c>
      <c r="E7" s="513"/>
      <c r="F7" s="514"/>
      <c r="G7" s="8"/>
      <c r="H7" s="4"/>
      <c r="I7" s="4"/>
      <c r="J7" s="4"/>
      <c r="K7" s="4"/>
      <c r="L7" s="4"/>
      <c r="M7" s="4"/>
    </row>
    <row r="8" spans="1:13" s="2" customFormat="1" ht="28.9" customHeight="1" thickBot="1" x14ac:dyDescent="0.3">
      <c r="A8" s="9"/>
      <c r="B8" s="515" t="s">
        <v>492</v>
      </c>
      <c r="C8" s="516"/>
      <c r="D8" s="513" t="str">
        <f>IF(ISBLANK('1b Formulář_kategorie podniku'!G11),"",'1b Formulář_kategorie podniku'!G11)</f>
        <v/>
      </c>
      <c r="E8" s="513"/>
      <c r="F8" s="514"/>
      <c r="G8" s="8"/>
      <c r="H8" s="4"/>
      <c r="I8" s="4"/>
      <c r="J8" s="4"/>
      <c r="K8" s="4"/>
      <c r="L8" s="4"/>
      <c r="M8" s="4"/>
    </row>
    <row r="9" spans="1:13" s="2" customFormat="1" ht="15" thickBot="1" x14ac:dyDescent="0.3">
      <c r="A9" s="9"/>
      <c r="C9" s="9"/>
      <c r="G9" s="4"/>
      <c r="H9" s="4"/>
      <c r="I9" s="4"/>
      <c r="J9" s="306"/>
      <c r="L9" s="4"/>
      <c r="M9" s="4"/>
    </row>
    <row r="10" spans="1:13" s="2" customFormat="1" ht="15" x14ac:dyDescent="0.25">
      <c r="A10" s="9"/>
      <c r="B10" s="517" t="s">
        <v>100</v>
      </c>
      <c r="C10" s="518"/>
      <c r="D10" s="569" t="str">
        <f>(IF('1b Formulář_kategorie podniku'!N48="MSP","Ano","Ne"))</f>
        <v>Ne</v>
      </c>
      <c r="E10" s="569"/>
      <c r="F10" s="570"/>
      <c r="G10" s="4"/>
      <c r="H10" s="4"/>
      <c r="I10" s="4"/>
      <c r="J10" s="4"/>
      <c r="L10" s="4"/>
      <c r="M10" s="4"/>
    </row>
    <row r="11" spans="1:13" s="2" customFormat="1" ht="30.6" customHeight="1" x14ac:dyDescent="0.25">
      <c r="A11" s="9"/>
      <c r="B11" s="523" t="s">
        <v>239</v>
      </c>
      <c r="C11" s="524"/>
      <c r="D11" s="525" t="s">
        <v>72</v>
      </c>
      <c r="E11" s="525"/>
      <c r="F11" s="526"/>
      <c r="G11" s="4"/>
      <c r="H11" s="4"/>
      <c r="I11" s="4"/>
      <c r="J11" s="4"/>
      <c r="L11" s="4"/>
      <c r="M11" s="4"/>
    </row>
    <row r="12" spans="1:13" s="2" customFormat="1" ht="15" x14ac:dyDescent="0.25">
      <c r="A12" s="9"/>
      <c r="B12" s="511" t="s">
        <v>90</v>
      </c>
      <c r="C12" s="512"/>
      <c r="D12" s="521" t="str">
        <f>IF(ISBLANK('1b Formulář_kategorie podniku'!G13),"",'1b Formulář_kategorie podniku'!G13)</f>
        <v/>
      </c>
      <c r="E12" s="521"/>
      <c r="F12" s="522"/>
      <c r="G12" s="4"/>
      <c r="H12" s="4"/>
      <c r="I12" s="4"/>
      <c r="J12" s="4"/>
      <c r="L12" s="4"/>
      <c r="M12" s="4"/>
    </row>
    <row r="13" spans="1:13" s="2" customFormat="1" ht="15.75" thickBot="1" x14ac:dyDescent="0.3">
      <c r="A13" s="9"/>
      <c r="B13" s="515" t="s">
        <v>132</v>
      </c>
      <c r="C13" s="516"/>
      <c r="D13" s="531" t="str">
        <f>IF('1b Formulář_kategorie podniku'!B47="Ano","Ne","Ano")</f>
        <v>Ano</v>
      </c>
      <c r="E13" s="531"/>
      <c r="F13" s="532"/>
      <c r="G13" s="4"/>
      <c r="H13" s="4"/>
      <c r="I13" s="4"/>
      <c r="J13" s="4"/>
      <c r="L13" s="4"/>
      <c r="M13" s="4"/>
    </row>
    <row r="14" spans="1:13" ht="20.25" customHeight="1" thickBot="1" x14ac:dyDescent="0.3">
      <c r="K14" s="3"/>
    </row>
    <row r="15" spans="1:13" ht="20.25" customHeight="1" thickBot="1" x14ac:dyDescent="0.3">
      <c r="A15" s="6" t="s">
        <v>86</v>
      </c>
      <c r="B15" s="533" t="s">
        <v>103</v>
      </c>
      <c r="C15" s="534"/>
      <c r="D15" s="52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30"/>
      <c r="F15" s="573" t="s">
        <v>247</v>
      </c>
      <c r="G15" s="574"/>
      <c r="K15" s="3"/>
    </row>
    <row r="16" spans="1:13" ht="8.25" customHeight="1" thickBot="1" x14ac:dyDescent="0.3">
      <c r="K16" s="3"/>
    </row>
    <row r="17" spans="1:11" ht="20.25" customHeight="1" x14ac:dyDescent="0.25">
      <c r="B17" s="517" t="s">
        <v>129</v>
      </c>
      <c r="C17" s="571" t="s">
        <v>63</v>
      </c>
      <c r="D17" s="565" t="s">
        <v>66</v>
      </c>
      <c r="E17" s="28" t="str">
        <f>IF(OR(D15="kritéria A,C,D,E",D15="kritéria A,C,D"),"RELEVANTNÍ","NERELEVANTNÍ")</f>
        <v>NERELEVANTNÍ</v>
      </c>
      <c r="K17" s="3"/>
    </row>
    <row r="18" spans="1:11" s="11" customFormat="1" ht="20.25" customHeight="1" x14ac:dyDescent="0.25">
      <c r="A18" s="1"/>
      <c r="B18" s="511"/>
      <c r="C18" s="572"/>
      <c r="D18" s="566"/>
      <c r="E18" s="29" t="str">
        <f>IF($D$8&gt;1,$D$8,"")</f>
        <v/>
      </c>
    </row>
    <row r="19" spans="1:11" s="11" customFormat="1" ht="10.9" customHeight="1" x14ac:dyDescent="0.25">
      <c r="A19" s="1"/>
      <c r="B19" s="307"/>
      <c r="C19" s="308"/>
      <c r="D19" s="308"/>
      <c r="E19" s="309" t="s">
        <v>650</v>
      </c>
    </row>
    <row r="20" spans="1:11" s="11" customFormat="1" ht="24" x14ac:dyDescent="0.25">
      <c r="A20" s="1"/>
      <c r="B20" s="30" t="s">
        <v>15</v>
      </c>
      <c r="C20" s="284" t="s">
        <v>464</v>
      </c>
      <c r="D20" s="284" t="s">
        <v>465</v>
      </c>
      <c r="E20" s="31"/>
    </row>
    <row r="21" spans="1:11" ht="24" x14ac:dyDescent="0.25">
      <c r="B21" s="30" t="s">
        <v>30</v>
      </c>
      <c r="C21" s="284" t="s">
        <v>464</v>
      </c>
      <c r="D21" s="284" t="s">
        <v>466</v>
      </c>
      <c r="E21" s="31"/>
      <c r="K21" s="3"/>
    </row>
    <row r="22" spans="1:11" ht="24" x14ac:dyDescent="0.25">
      <c r="B22" s="30" t="s">
        <v>73</v>
      </c>
      <c r="C22" s="284" t="s">
        <v>464</v>
      </c>
      <c r="D22" s="284" t="s">
        <v>467</v>
      </c>
      <c r="E22" s="31"/>
      <c r="K22" s="3"/>
    </row>
    <row r="23" spans="1:11" ht="17.25" customHeight="1" thickBot="1" x14ac:dyDescent="0.3">
      <c r="B23" s="559" t="s">
        <v>14</v>
      </c>
      <c r="C23" s="560"/>
      <c r="D23" s="561"/>
      <c r="E23" s="32" t="str">
        <f>IF(E20&lt;((E21+E22)/2),"Ano","Ne")</f>
        <v>Ne</v>
      </c>
      <c r="K23" s="3"/>
    </row>
    <row r="24" spans="1:11" ht="9.9499999999999993" customHeight="1" thickBot="1" x14ac:dyDescent="0.3">
      <c r="D24" s="1"/>
      <c r="E24" s="1"/>
      <c r="K24" s="3"/>
    </row>
    <row r="25" spans="1:11" s="5" customFormat="1" ht="20.25" customHeight="1" x14ac:dyDescent="0.25">
      <c r="A25" s="1"/>
      <c r="B25" s="567" t="s">
        <v>62</v>
      </c>
      <c r="C25" s="565" t="s">
        <v>63</v>
      </c>
      <c r="D25" s="565" t="s">
        <v>66</v>
      </c>
      <c r="E25" s="28" t="str">
        <f>IF(OR(D15="kritéria B,C,D,E",D15="kritéria B,C,D"),"RELEVANTNÍ","NERELEVANTNÍ")</f>
        <v>NERELEVANTNÍ</v>
      </c>
      <c r="F25" s="2"/>
      <c r="G25" s="4"/>
      <c r="K25" s="3"/>
    </row>
    <row r="26" spans="1:11" s="5" customFormat="1" ht="20.25" customHeight="1" x14ac:dyDescent="0.25">
      <c r="A26" s="1"/>
      <c r="B26" s="568"/>
      <c r="C26" s="566"/>
      <c r="D26" s="566"/>
      <c r="E26" s="29" t="str">
        <f>IF($D$8&gt;1,$D$8,"")</f>
        <v/>
      </c>
      <c r="F26" s="2"/>
      <c r="G26" s="4"/>
      <c r="K26" s="3"/>
    </row>
    <row r="27" spans="1:11" s="11" customFormat="1" ht="11.45" customHeight="1" x14ac:dyDescent="0.25">
      <c r="A27" s="1"/>
      <c r="B27" s="307"/>
      <c r="C27" s="308"/>
      <c r="D27" s="308"/>
      <c r="E27" s="309" t="s">
        <v>650</v>
      </c>
    </row>
    <row r="28" spans="1:11" s="5" customFormat="1" ht="24" x14ac:dyDescent="0.25">
      <c r="A28" s="1"/>
      <c r="B28" s="30" t="s">
        <v>15</v>
      </c>
      <c r="C28" s="284" t="s">
        <v>464</v>
      </c>
      <c r="D28" s="284" t="s">
        <v>465</v>
      </c>
      <c r="E28" s="31"/>
      <c r="F28" s="2"/>
      <c r="G28" s="4"/>
      <c r="K28" s="3"/>
    </row>
    <row r="29" spans="1:11" s="5" customFormat="1" ht="36" x14ac:dyDescent="0.25">
      <c r="A29" s="1"/>
      <c r="B29" s="30" t="s">
        <v>10</v>
      </c>
      <c r="C29" s="284" t="s">
        <v>464</v>
      </c>
      <c r="D29" s="284" t="s">
        <v>468</v>
      </c>
      <c r="E29" s="31"/>
      <c r="F29" s="2"/>
      <c r="G29" s="4"/>
      <c r="K29" s="3"/>
    </row>
    <row r="30" spans="1:11" s="5" customFormat="1" ht="60" x14ac:dyDescent="0.25">
      <c r="A30" s="1"/>
      <c r="B30" s="30" t="s">
        <v>12</v>
      </c>
      <c r="C30" s="284" t="s">
        <v>464</v>
      </c>
      <c r="D30" s="284" t="s">
        <v>469</v>
      </c>
      <c r="E30" s="31"/>
      <c r="F30" s="2"/>
      <c r="G30" s="4"/>
      <c r="K30" s="3"/>
    </row>
    <row r="31" spans="1:11" s="5" customFormat="1" ht="17.25" customHeight="1" thickBot="1" x14ac:dyDescent="0.3">
      <c r="A31" s="1"/>
      <c r="B31" s="557" t="s">
        <v>17</v>
      </c>
      <c r="C31" s="558"/>
      <c r="D31" s="558"/>
      <c r="E31" s="32"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55" t="s">
        <v>121</v>
      </c>
      <c r="C33" s="538" t="s">
        <v>63</v>
      </c>
      <c r="D33" s="538"/>
      <c r="E33" s="28" t="s">
        <v>47</v>
      </c>
      <c r="F33" s="2"/>
      <c r="G33" s="4"/>
      <c r="K33" s="3"/>
    </row>
    <row r="34" spans="1:11" s="5" customFormat="1" ht="17.25" customHeight="1" x14ac:dyDescent="0.25">
      <c r="A34" s="1"/>
      <c r="B34" s="56" t="s">
        <v>18</v>
      </c>
      <c r="C34" s="535" t="s">
        <v>65</v>
      </c>
      <c r="D34" s="535"/>
      <c r="E34" s="39" t="s">
        <v>72</v>
      </c>
      <c r="F34" s="2"/>
      <c r="G34" s="4"/>
      <c r="K34" s="3"/>
    </row>
    <row r="35" spans="1:11" s="5" customFormat="1" ht="17.25" customHeight="1" x14ac:dyDescent="0.25">
      <c r="A35" s="1"/>
      <c r="B35" s="56" t="s">
        <v>195</v>
      </c>
      <c r="C35" s="535" t="s">
        <v>71</v>
      </c>
      <c r="D35" s="535"/>
      <c r="E35" s="39" t="s">
        <v>72</v>
      </c>
      <c r="F35" s="2"/>
      <c r="G35" s="4"/>
      <c r="K35" s="3"/>
    </row>
    <row r="36" spans="1:11" s="5" customFormat="1" ht="17.25" customHeight="1" thickBot="1" x14ac:dyDescent="0.3">
      <c r="A36" s="1"/>
      <c r="B36" s="536" t="s">
        <v>19</v>
      </c>
      <c r="C36" s="537"/>
      <c r="D36" s="537"/>
      <c r="E36" s="32"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55" t="s">
        <v>122</v>
      </c>
      <c r="C38" s="538" t="s">
        <v>63</v>
      </c>
      <c r="D38" s="538"/>
      <c r="E38" s="28" t="s">
        <v>47</v>
      </c>
      <c r="F38" s="2"/>
      <c r="G38" s="4"/>
      <c r="K38" s="3"/>
    </row>
    <row r="39" spans="1:11" s="5" customFormat="1" ht="32.25" customHeight="1" x14ac:dyDescent="0.25">
      <c r="A39" s="1"/>
      <c r="B39" s="56" t="s">
        <v>196</v>
      </c>
      <c r="C39" s="535" t="s">
        <v>71</v>
      </c>
      <c r="D39" s="535"/>
      <c r="E39" s="39" t="s">
        <v>72</v>
      </c>
      <c r="F39" s="2"/>
      <c r="G39" s="4"/>
      <c r="K39" s="3"/>
    </row>
    <row r="40" spans="1:11" s="5" customFormat="1" ht="32.25" customHeight="1" x14ac:dyDescent="0.25">
      <c r="A40" s="1"/>
      <c r="B40" s="56" t="s">
        <v>197</v>
      </c>
      <c r="C40" s="535" t="s">
        <v>71</v>
      </c>
      <c r="D40" s="535"/>
      <c r="E40" s="39" t="s">
        <v>72</v>
      </c>
      <c r="F40" s="2"/>
      <c r="G40" s="4"/>
      <c r="K40" s="3"/>
    </row>
    <row r="41" spans="1:11" s="5" customFormat="1" ht="17.25" customHeight="1" thickBot="1" x14ac:dyDescent="0.3">
      <c r="A41" s="1"/>
      <c r="B41" s="536" t="s">
        <v>20</v>
      </c>
      <c r="C41" s="537"/>
      <c r="D41" s="537"/>
      <c r="E41" s="32"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546" t="s">
        <v>123</v>
      </c>
      <c r="C43" s="547"/>
      <c r="D43" s="548"/>
      <c r="E43" s="42" t="str">
        <f>IF(OR(D15="kritéria A,C,D,E",D15="kritéria B,C,D,E",D15="kritéria C,D,E"),"RELEVANTNÍ","NERELEVANTNÍ")</f>
        <v>RELEVANTNÍ</v>
      </c>
      <c r="F43" s="9"/>
      <c r="G43" s="14"/>
      <c r="K43" s="3"/>
    </row>
    <row r="44" spans="1:11" s="5" customFormat="1" ht="5.25" customHeight="1" thickBot="1" x14ac:dyDescent="0.3">
      <c r="A44" s="1"/>
      <c r="B44" s="4"/>
      <c r="C44" s="4"/>
      <c r="E44" s="1"/>
      <c r="F44" s="1"/>
      <c r="G44" s="14"/>
      <c r="K44" s="3"/>
    </row>
    <row r="45" spans="1:11" s="5" customFormat="1" ht="20.25" customHeight="1" x14ac:dyDescent="0.25">
      <c r="A45" s="1"/>
      <c r="B45" s="57" t="s">
        <v>124</v>
      </c>
      <c r="C45" s="58" t="s">
        <v>63</v>
      </c>
      <c r="D45" s="58" t="s">
        <v>115</v>
      </c>
      <c r="E45" s="34" t="str">
        <f>IF($D$8&gt;1,$D$8,"")</f>
        <v/>
      </c>
      <c r="F45" s="35" t="e">
        <f>IF($D$8&gt;1,$D$8-1,"")</f>
        <v>#VALUE!</v>
      </c>
      <c r="G45" s="14"/>
      <c r="K45" s="3"/>
    </row>
    <row r="46" spans="1:11" s="5" customFormat="1" ht="10.15" customHeight="1" x14ac:dyDescent="0.25">
      <c r="A46" s="1"/>
      <c r="B46" s="310"/>
      <c r="C46" s="308"/>
      <c r="D46" s="308"/>
      <c r="E46" s="311" t="s">
        <v>650</v>
      </c>
      <c r="F46" s="312" t="s">
        <v>650</v>
      </c>
      <c r="G46" s="14"/>
      <c r="K46" s="3"/>
    </row>
    <row r="47" spans="1:11" s="5" customFormat="1" ht="24" x14ac:dyDescent="0.25">
      <c r="A47" s="1"/>
      <c r="B47" s="52" t="s">
        <v>15</v>
      </c>
      <c r="C47" s="284" t="s">
        <v>464</v>
      </c>
      <c r="D47" s="284" t="s">
        <v>465</v>
      </c>
      <c r="E47" s="18"/>
      <c r="F47" s="31"/>
      <c r="G47" s="14"/>
      <c r="H47" s="1"/>
      <c r="K47" s="3"/>
    </row>
    <row r="48" spans="1:11" s="5" customFormat="1" ht="24" x14ac:dyDescent="0.25">
      <c r="A48" s="1"/>
      <c r="B48" s="52" t="s">
        <v>118</v>
      </c>
      <c r="C48" s="284" t="s">
        <v>464</v>
      </c>
      <c r="D48" s="284" t="s">
        <v>470</v>
      </c>
      <c r="E48" s="18"/>
      <c r="F48" s="31"/>
      <c r="G48" s="14"/>
      <c r="H48" s="1"/>
      <c r="K48" s="3"/>
    </row>
    <row r="49" spans="1:11" s="5" customFormat="1" ht="17.25" customHeight="1" thickBot="1" x14ac:dyDescent="0.3">
      <c r="A49" s="1"/>
      <c r="B49" s="536" t="s">
        <v>101</v>
      </c>
      <c r="C49" s="537"/>
      <c r="D49" s="537"/>
      <c r="E49" s="315" t="str">
        <f>IF((E47)=0,"NR",(E48/E47))</f>
        <v>NR</v>
      </c>
      <c r="F49" s="316" t="str">
        <f>IF((F47)=0,"NR",(F48/F47))</f>
        <v>NR</v>
      </c>
      <c r="G49" s="14"/>
      <c r="H49" s="16"/>
      <c r="K49" s="3"/>
    </row>
    <row r="50" spans="1:11" s="5" customFormat="1" ht="17.25" customHeight="1" thickBot="1" x14ac:dyDescent="0.3">
      <c r="A50" s="1"/>
      <c r="B50" s="562" t="s">
        <v>22</v>
      </c>
      <c r="C50" s="563"/>
      <c r="D50" s="563"/>
      <c r="E50" s="313" t="str">
        <f>IF((E47)="0","Ano",IF((E49)&lt;0,"Chyba",IF(E49&gt;7.5,"Ano","Ne")))</f>
        <v>Ano</v>
      </c>
      <c r="F50" s="314" t="str">
        <f>IF((F47)="0","Ano",IF((F49)&lt;0,"Chyba",IF(F49&gt;7.5,"Ano","Ne")))</f>
        <v>Ano</v>
      </c>
      <c r="G50" s="14"/>
      <c r="K50" s="3"/>
    </row>
    <row r="51" spans="1:11" s="5" customFormat="1" ht="5.25" customHeight="1" thickBot="1" x14ac:dyDescent="0.3">
      <c r="A51" s="1"/>
      <c r="B51" s="4"/>
      <c r="C51" s="4"/>
      <c r="E51" s="1"/>
      <c r="F51" s="1"/>
      <c r="G51" s="14"/>
      <c r="K51" s="3"/>
    </row>
    <row r="52" spans="1:11" s="5" customFormat="1" ht="20.25" customHeight="1" x14ac:dyDescent="0.25">
      <c r="A52" s="1"/>
      <c r="B52" s="57" t="s">
        <v>125</v>
      </c>
      <c r="C52" s="58" t="s">
        <v>63</v>
      </c>
      <c r="D52" s="58" t="s">
        <v>115</v>
      </c>
      <c r="E52" s="34" t="str">
        <f>IF($D$8&gt;1,$D$8,"")</f>
        <v/>
      </c>
      <c r="F52" s="35" t="e">
        <f>IF($D$8&gt;1,$D$8-1,"")</f>
        <v>#VALUE!</v>
      </c>
      <c r="G52" s="14"/>
    </row>
    <row r="53" spans="1:11" s="5" customFormat="1" ht="10.15" customHeight="1" x14ac:dyDescent="0.25">
      <c r="A53" s="1"/>
      <c r="B53" s="310"/>
      <c r="C53" s="308"/>
      <c r="D53" s="308"/>
      <c r="E53" s="311" t="s">
        <v>650</v>
      </c>
      <c r="F53" s="312" t="s">
        <v>650</v>
      </c>
      <c r="G53" s="14"/>
      <c r="K53" s="3"/>
    </row>
    <row r="54" spans="1:11" s="5" customFormat="1" ht="72" x14ac:dyDescent="0.25">
      <c r="A54" s="1"/>
      <c r="B54" s="52" t="s">
        <v>23</v>
      </c>
      <c r="C54" s="284" t="s">
        <v>471</v>
      </c>
      <c r="D54" s="284" t="s">
        <v>472</v>
      </c>
      <c r="E54" s="18"/>
      <c r="F54" s="31"/>
      <c r="G54" s="14"/>
      <c r="H54" s="1"/>
    </row>
    <row r="55" spans="1:11" s="5" customFormat="1" ht="36" x14ac:dyDescent="0.25">
      <c r="A55" s="1"/>
      <c r="B55" s="52" t="s">
        <v>25</v>
      </c>
      <c r="C55" s="284" t="s">
        <v>471</v>
      </c>
      <c r="D55" s="284" t="s">
        <v>473</v>
      </c>
      <c r="E55" s="18"/>
      <c r="F55" s="31"/>
      <c r="G55" s="14"/>
      <c r="H55" s="1"/>
    </row>
    <row r="56" spans="1:11" s="5" customFormat="1" ht="48" x14ac:dyDescent="0.25">
      <c r="A56" s="1"/>
      <c r="B56" s="52" t="s">
        <v>27</v>
      </c>
      <c r="C56" s="284" t="s">
        <v>471</v>
      </c>
      <c r="D56" s="284" t="s">
        <v>474</v>
      </c>
      <c r="E56" s="18"/>
      <c r="F56" s="31"/>
      <c r="G56" s="14"/>
      <c r="H56" s="1"/>
    </row>
    <row r="57" spans="1:11" s="5" customFormat="1" ht="17.25" customHeight="1" x14ac:dyDescent="0.25">
      <c r="A57" s="1"/>
      <c r="B57" s="549" t="s">
        <v>102</v>
      </c>
      <c r="C57" s="550"/>
      <c r="D57" s="550"/>
      <c r="E57" s="15" t="str">
        <f>IF(E55=0,"NR",(E54+E55+E56)/E55)</f>
        <v>NR</v>
      </c>
      <c r="F57" s="36" t="str">
        <f>IF(F55=0,"NR",(F54+F55+F56)/F55)</f>
        <v>NR</v>
      </c>
      <c r="G57" s="14"/>
    </row>
    <row r="58" spans="1:11" s="5" customFormat="1" ht="17.25" customHeight="1" thickBot="1" x14ac:dyDescent="0.3">
      <c r="A58" s="1"/>
      <c r="B58" s="536" t="s">
        <v>126</v>
      </c>
      <c r="C58" s="537"/>
      <c r="D58" s="537"/>
      <c r="E58" s="37" t="str">
        <f>IF((E57)="NR","NR",IF((E57)&lt;1,"Ano","Ne"))</f>
        <v>NR</v>
      </c>
      <c r="F58" s="38" t="str">
        <f>IF((F57)="NR","NR",IF((F57)&lt;1,"Ano","Ne"))</f>
        <v>NR</v>
      </c>
      <c r="G58" s="14"/>
    </row>
    <row r="59" spans="1:11" ht="5.25" customHeight="1" thickBot="1" x14ac:dyDescent="0.3">
      <c r="B59" s="4"/>
      <c r="C59" s="4"/>
      <c r="D59" s="5"/>
    </row>
    <row r="60" spans="1:11" s="5" customFormat="1" ht="20.25" customHeight="1" thickBot="1" x14ac:dyDescent="0.3">
      <c r="A60" s="1"/>
      <c r="B60" s="540" t="s">
        <v>29</v>
      </c>
      <c r="C60" s="541"/>
      <c r="D60" s="542"/>
      <c r="E60" s="33" t="str">
        <f>IF(AND(E50="ANO",F50="Ano",E58="Ano",F58="Ano"),"Ano","Ne")</f>
        <v>Ne</v>
      </c>
      <c r="F60" s="2"/>
      <c r="G60" s="7"/>
    </row>
    <row r="61" spans="1:11" s="5" customFormat="1" ht="15" customHeight="1" thickBot="1" x14ac:dyDescent="0.3">
      <c r="A61" s="1"/>
      <c r="B61" s="4"/>
      <c r="C61" s="4"/>
      <c r="E61" s="3"/>
      <c r="F61" s="2"/>
      <c r="G61" s="4"/>
    </row>
    <row r="62" spans="1:11" s="5" customFormat="1" ht="32.25" customHeight="1" thickBot="1" x14ac:dyDescent="0.3">
      <c r="A62" s="1"/>
      <c r="B62" s="543" t="s">
        <v>127</v>
      </c>
      <c r="C62" s="544"/>
      <c r="D62" s="545"/>
      <c r="E62" s="17" t="str">
        <f>IF(OR(E23="ANO",E31="Ano",E36="Ano",E41="Ano",E60="Ano"),"Ano","Ne")</f>
        <v>Ne</v>
      </c>
      <c r="F62" s="2"/>
      <c r="G62" s="4"/>
    </row>
    <row r="63" spans="1:11" s="5" customFormat="1" ht="18" customHeight="1" x14ac:dyDescent="0.25">
      <c r="A63" s="1"/>
      <c r="B63" s="2"/>
      <c r="C63" s="2"/>
      <c r="D63" s="3"/>
      <c r="E63" s="3"/>
      <c r="F63" s="2"/>
      <c r="G63" s="4"/>
    </row>
    <row r="64" spans="1:11" s="5" customFormat="1" ht="6" customHeight="1" x14ac:dyDescent="0.25">
      <c r="A64" s="1"/>
      <c r="B64" s="2"/>
      <c r="C64" s="2"/>
      <c r="D64" s="3"/>
      <c r="E64" s="3"/>
      <c r="F64" s="2"/>
      <c r="G64" s="4"/>
    </row>
    <row r="66" spans="1:7" s="5" customFormat="1" ht="21" customHeight="1" x14ac:dyDescent="0.25">
      <c r="A66" s="1"/>
      <c r="B66" s="2"/>
      <c r="C66" s="2"/>
      <c r="D66" s="3"/>
      <c r="E66" s="3"/>
      <c r="F66" s="2"/>
      <c r="G66" s="4"/>
    </row>
    <row r="67" spans="1:7" s="5" customFormat="1" ht="32.25" customHeight="1" x14ac:dyDescent="0.25">
      <c r="A67" s="1"/>
      <c r="B67" s="2"/>
      <c r="C67" s="2"/>
      <c r="D67" s="3"/>
      <c r="E67" s="3"/>
      <c r="F67" s="2"/>
      <c r="G67" s="4"/>
    </row>
  </sheetData>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E31 E36 E41 E60 E62">
    <cfRule type="containsText" dxfId="226" priority="101" operator="containsText" text="Ne">
      <formula>NOT(ISERROR(SEARCH("Ne",E31)))</formula>
    </cfRule>
    <cfRule type="containsText" dxfId="225" priority="102" operator="containsText" text="Ano">
      <formula>NOT(ISERROR(SEARCH("Ano",E31)))</formula>
    </cfRule>
  </conditionalFormatting>
  <conditionalFormatting sqref="E23">
    <cfRule type="containsText" dxfId="224" priority="99" operator="containsText" text="Ne">
      <formula>NOT(ISERROR(SEARCH("Ne",E23)))</formula>
    </cfRule>
    <cfRule type="containsText" dxfId="223" priority="100" operator="containsText" text="Ano">
      <formula>NOT(ISERROR(SEARCH("Ano",E23)))</formula>
    </cfRule>
  </conditionalFormatting>
  <conditionalFormatting sqref="A34:A37 A21:A26 A1:A3 A39:A43 A16 A45:A52 A28:A32 A54:A1048576 A5:A12">
    <cfRule type="beginsWith" dxfId="222" priority="95" operator="beginsWith" text="RE">
      <formula>LEFT(A1,LEN("RE"))="RE"</formula>
    </cfRule>
    <cfRule type="containsText" dxfId="221" priority="96"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0" priority="94" operator="beginsWith" text="RE">
      <formula>LEFT(E1,LEN("RE"))="RE"</formula>
    </cfRule>
  </conditionalFormatting>
  <conditionalFormatting sqref="H47:H49">
    <cfRule type="beginsWith" dxfId="219" priority="84" operator="beginsWith" text="RE">
      <formula>LEFT(H47,LEN("RE"))="RE"</formula>
    </cfRule>
  </conditionalFormatting>
  <conditionalFormatting sqref="H54:H56">
    <cfRule type="beginsWith" dxfId="218" priority="82" operator="beginsWith" text="RE">
      <formula>LEFT(H54,LEN("RE"))="RE"</formula>
    </cfRule>
  </conditionalFormatting>
  <conditionalFormatting sqref="A14">
    <cfRule type="beginsWith" dxfId="217" priority="79" operator="beginsWith" text="RE">
      <formula>LEFT(A14,LEN("RE"))="RE"</formula>
    </cfRule>
    <cfRule type="containsText" dxfId="216" priority="80" operator="containsText" text="&quot;RELEVANTNÍ&quot;">
      <formula>NOT(ISERROR(SEARCH("""RELEVANTNÍ""",A14)))</formula>
    </cfRule>
  </conditionalFormatting>
  <conditionalFormatting sqref="A4">
    <cfRule type="beginsWith" dxfId="215" priority="77" operator="beginsWith" text="RE">
      <formula>LEFT(A4,LEN("RE"))="RE"</formula>
    </cfRule>
    <cfRule type="containsText" dxfId="214" priority="78" operator="containsText" text="&quot;RELEVANTNÍ&quot;">
      <formula>NOT(ISERROR(SEARCH("""RELEVANTNÍ""",A4)))</formula>
    </cfRule>
  </conditionalFormatting>
  <conditionalFormatting sqref="A15">
    <cfRule type="beginsWith" dxfId="213" priority="75" operator="beginsWith" text="RE">
      <formula>LEFT(A15,LEN("RE"))="RE"</formula>
    </cfRule>
    <cfRule type="containsText" dxfId="212" priority="76" operator="containsText" text="&quot;RELEVANTNÍ&quot;">
      <formula>NOT(ISERROR(SEARCH("""RELEVANTNÍ""",A15)))</formula>
    </cfRule>
  </conditionalFormatting>
  <conditionalFormatting sqref="E49:F50">
    <cfRule type="beginsWith" dxfId="211" priority="74" operator="beginsWith" text="RE">
      <formula>LEFT(E49,LEN("RE"))="RE"</formula>
    </cfRule>
  </conditionalFormatting>
  <conditionalFormatting sqref="E57:F58">
    <cfRule type="beginsWith" dxfId="210" priority="72" operator="beginsWith" text="RE">
      <formula>LEFT(E57,LEN("RE"))="RE"</formula>
    </cfRule>
  </conditionalFormatting>
  <conditionalFormatting sqref="A13">
    <cfRule type="beginsWith" dxfId="209" priority="69" operator="beginsWith" text="RE">
      <formula>LEFT(A13,LEN("RE"))="RE"</formula>
    </cfRule>
    <cfRule type="containsText" dxfId="208" priority="70" operator="containsText" text="&quot;RELEVANTNÍ&quot;">
      <formula>NOT(ISERROR(SEARCH("""RELEVANTNÍ""",A13)))</formula>
    </cfRule>
  </conditionalFormatting>
  <conditionalFormatting sqref="E20:E22">
    <cfRule type="expression" dxfId="207" priority="68">
      <formula>$E$17="NERELEVANTNÍ"</formula>
    </cfRule>
  </conditionalFormatting>
  <conditionalFormatting sqref="E29:E30">
    <cfRule type="beginsWith" dxfId="206" priority="50" operator="beginsWith" text="RE">
      <formula>LEFT(E29,LEN("RE"))="RE"</formula>
    </cfRule>
  </conditionalFormatting>
  <conditionalFormatting sqref="E28:E30">
    <cfRule type="expression" dxfId="205" priority="49">
      <formula>$E$25="NERELEVANTNÍ"</formula>
    </cfRule>
  </conditionalFormatting>
  <conditionalFormatting sqref="E48">
    <cfRule type="beginsWith" dxfId="204" priority="48" operator="beginsWith" text="RE">
      <formula>LEFT(E48,LEN("RE"))="RE"</formula>
    </cfRule>
  </conditionalFormatting>
  <conditionalFormatting sqref="E47:E48">
    <cfRule type="expression" dxfId="203" priority="47">
      <formula>$E$43="NERELEVANTNÍ"</formula>
    </cfRule>
  </conditionalFormatting>
  <conditionalFormatting sqref="F48">
    <cfRule type="beginsWith" dxfId="202" priority="46" operator="beginsWith" text="RE">
      <formula>LEFT(F48,LEN("RE"))="RE"</formula>
    </cfRule>
  </conditionalFormatting>
  <conditionalFormatting sqref="F47:F48">
    <cfRule type="expression" dxfId="201" priority="45">
      <formula>$E$43="NERELEVANTNÍ"</formula>
    </cfRule>
  </conditionalFormatting>
  <conditionalFormatting sqref="E55:F55">
    <cfRule type="beginsWith" dxfId="200" priority="44" operator="beginsWith" text="RE">
      <formula>LEFT(E55,LEN("RE"))="RE"</formula>
    </cfRule>
  </conditionalFormatting>
  <conditionalFormatting sqref="E54:F56">
    <cfRule type="expression" dxfId="199" priority="43">
      <formula>$E$43="NERELEVANTNÍ"</formula>
    </cfRule>
  </conditionalFormatting>
  <conditionalFormatting sqref="A44">
    <cfRule type="beginsWith" dxfId="198" priority="41" operator="beginsWith" text="RE">
      <formula>LEFT(A44,LEN("RE"))="RE"</formula>
    </cfRule>
    <cfRule type="containsText" dxfId="197" priority="42" operator="containsText" text="&quot;RELEVANTNÍ&quot;">
      <formula>NOT(ISERROR(SEARCH("""RELEVANTNÍ""",A44)))</formula>
    </cfRule>
  </conditionalFormatting>
  <conditionalFormatting sqref="E44:F44">
    <cfRule type="beginsWith" dxfId="196" priority="40" operator="beginsWith" text="RE">
      <formula>LEFT(E44,LEN("RE"))="RE"</formula>
    </cfRule>
  </conditionalFormatting>
  <conditionalFormatting sqref="E34">
    <cfRule type="beginsWith" dxfId="195" priority="33" operator="beginsWith" text="RE">
      <formula>LEFT(E34,LEN("RE"))="RE"</formula>
    </cfRule>
  </conditionalFormatting>
  <conditionalFormatting sqref="E35">
    <cfRule type="beginsWith" dxfId="194" priority="32" operator="beginsWith" text="RE">
      <formula>LEFT(E35,LEN("RE"))="RE"</formula>
    </cfRule>
  </conditionalFormatting>
  <conditionalFormatting sqref="E39">
    <cfRule type="beginsWith" dxfId="193" priority="31" operator="beginsWith" text="RE">
      <formula>LEFT(E39,LEN("RE"))="RE"</formula>
    </cfRule>
  </conditionalFormatting>
  <conditionalFormatting sqref="E40">
    <cfRule type="beginsWith" dxfId="192" priority="30" operator="beginsWith" text="RE">
      <formula>LEFT(E40,LEN("RE"))="RE"</formula>
    </cfRule>
  </conditionalFormatting>
  <conditionalFormatting sqref="E45:F46">
    <cfRule type="beginsWith" dxfId="191" priority="25" operator="beginsWith" text="RE">
      <formula>LEFT(E45,LEN("RE"))="RE"</formula>
    </cfRule>
  </conditionalFormatting>
  <conditionalFormatting sqref="E18">
    <cfRule type="beginsWith" dxfId="190" priority="27" operator="beginsWith" text="RE">
      <formula>LEFT(E18,LEN("RE"))="RE"</formula>
    </cfRule>
  </conditionalFormatting>
  <conditionalFormatting sqref="E26">
    <cfRule type="beginsWith" dxfId="189" priority="26" operator="beginsWith" text="RE">
      <formula>LEFT(E26,LEN("RE"))="RE"</formula>
    </cfRule>
  </conditionalFormatting>
  <conditionalFormatting sqref="E52:F52">
    <cfRule type="beginsWith" dxfId="188" priority="24" operator="beginsWith" text="RE">
      <formula>LEFT(E52,LEN("RE"))="RE"</formula>
    </cfRule>
  </conditionalFormatting>
  <conditionalFormatting sqref="F15">
    <cfRule type="beginsWith" dxfId="187" priority="22" operator="beginsWith" text="RE">
      <formula>LEFT(F15,LEN("RE"))="RE"</formula>
    </cfRule>
  </conditionalFormatting>
  <conditionalFormatting sqref="E10:F10">
    <cfRule type="beginsWith" dxfId="186" priority="20" operator="beginsWith" text="RE">
      <formula>LEFT(E10,LEN("RE"))="RE"</formula>
    </cfRule>
  </conditionalFormatting>
  <conditionalFormatting sqref="E11:F11">
    <cfRule type="beginsWith" dxfId="185" priority="16" operator="beginsWith" text="RE">
      <formula>LEFT(E11,LEN("RE"))="RE"</formula>
    </cfRule>
  </conditionalFormatting>
  <conditionalFormatting sqref="F27">
    <cfRule type="beginsWith" dxfId="184" priority="13" operator="beginsWith" text="RE">
      <formula>LEFT(F27,LEN("RE"))="RE"</formula>
    </cfRule>
  </conditionalFormatting>
  <conditionalFormatting sqref="E27">
    <cfRule type="beginsWith" dxfId="183" priority="12" operator="beginsWith" text="RE">
      <formula>LEFT(E27,LEN("RE"))="RE"</formula>
    </cfRule>
  </conditionalFormatting>
  <conditionalFormatting sqref="F19">
    <cfRule type="beginsWith" dxfId="182" priority="11" operator="beginsWith" text="RE">
      <formula>LEFT(F19,LEN("RE"))="RE"</formula>
    </cfRule>
  </conditionalFormatting>
  <conditionalFormatting sqref="E19">
    <cfRule type="beginsWith" dxfId="181" priority="10" operator="beginsWith" text="RE">
      <formula>LEFT(E19,LEN("RE"))="RE"</formula>
    </cfRule>
  </conditionalFormatting>
  <conditionalFormatting sqref="A53">
    <cfRule type="beginsWith" dxfId="180" priority="7" operator="beginsWith" text="RE">
      <formula>LEFT(A53,LEN("RE"))="RE"</formula>
    </cfRule>
    <cfRule type="containsText" dxfId="179" priority="8" operator="containsText" text="&quot;RELEVANTNÍ&quot;">
      <formula>NOT(ISERROR(SEARCH("""RELEVANTNÍ""",A53)))</formula>
    </cfRule>
  </conditionalFormatting>
  <conditionalFormatting sqref="E53:F53">
    <cfRule type="beginsWith" dxfId="178" priority="6" operator="beginsWith" text="RE">
      <formula>LEFT(E53,LEN("RE"))="RE"</formula>
    </cfRule>
  </conditionalFormatting>
  <conditionalFormatting sqref="E4:F6">
    <cfRule type="beginsWith" dxfId="177" priority="5" operator="beginsWith" text="RE">
      <formula>LEFT(E4,LEN("RE"))="RE"</formula>
    </cfRule>
  </conditionalFormatting>
  <conditionalFormatting sqref="E12:F12">
    <cfRule type="beginsWith" dxfId="176" priority="3" operator="beginsWith" text="RE">
      <formula>LEFT(E12,LEN("RE"))="RE"</formula>
    </cfRule>
  </conditionalFormatting>
  <conditionalFormatting sqref="E13:F13">
    <cfRule type="beginsWith" dxfId="175" priority="2" operator="beginsWith" text="RE">
      <formula>LEFT(E13,LEN("RE"))="RE"</formula>
    </cfRule>
  </conditionalFormatting>
  <conditionalFormatting sqref="E7:F8">
    <cfRule type="beginsWith" dxfId="174" priority="1" operator="beginsWith" text="RE">
      <formula>LEFT(E7,LEN("RE"))="RE"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'2b Právní formy žadatelů'!$B$79:$B$81</xm:f>
          </x14:formula1>
          <xm:sqref>D11:F11</xm:sqref>
        </x14:dataValidation>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4" activePane="bottomRight" state="frozen"/>
      <selection activeCell="N48" sqref="N48:P48"/>
      <selection pane="topRight" activeCell="N48" sqref="N48:P48"/>
      <selection pane="bottomLeft" activeCell="N48" sqref="N48:P48"/>
      <selection pane="bottomRight" activeCell="H11" sqref="H11"/>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1" t="s">
        <v>0</v>
      </c>
      <c r="C2" s="584" t="s">
        <v>647</v>
      </c>
      <c r="D2" s="584"/>
      <c r="E2" s="584"/>
      <c r="F2" s="584"/>
    </row>
    <row r="3" spans="1:16373" ht="5.25" customHeight="1" thickBot="1" x14ac:dyDescent="0.3">
      <c r="D3" s="43"/>
      <c r="E3" s="43"/>
      <c r="F3" s="44"/>
    </row>
    <row r="4" spans="1:16373" ht="17.25" customHeight="1" x14ac:dyDescent="0.25">
      <c r="A4" s="6" t="s">
        <v>85</v>
      </c>
      <c r="B4" s="517" t="s">
        <v>91</v>
      </c>
      <c r="C4" s="518"/>
      <c r="D4" s="521" t="str">
        <f>IF(ISBLANK('1b Formulář_kategorie podniku'!G7),"",'1b Formulář_kategorie podniku'!G7)</f>
        <v/>
      </c>
      <c r="E4" s="521"/>
      <c r="F4" s="522"/>
      <c r="G4" s="5"/>
    </row>
    <row r="5" spans="1:16373" ht="17.25" customHeight="1" x14ac:dyDescent="0.25">
      <c r="A5" s="1"/>
      <c r="B5" s="511" t="s">
        <v>1</v>
      </c>
      <c r="C5" s="512"/>
      <c r="D5" s="521" t="str">
        <f>IF(ISBLANK('1b Formulář_kategorie podniku'!G8),"",'1b Formulář_kategorie podniku'!G8)</f>
        <v/>
      </c>
      <c r="E5" s="521"/>
      <c r="F5" s="522"/>
      <c r="G5" s="7"/>
    </row>
    <row r="6" spans="1:16373" ht="17.25" customHeight="1" x14ac:dyDescent="0.25">
      <c r="A6" s="1"/>
      <c r="B6" s="511" t="s">
        <v>2</v>
      </c>
      <c r="C6" s="512"/>
      <c r="D6" s="521" t="str">
        <f>IF(ISBLANK('1b Formulář_kategorie podniku'!G9),"",'1b Formulář_kategorie podniku'!G9)</f>
        <v/>
      </c>
      <c r="E6" s="521"/>
      <c r="F6" s="522"/>
      <c r="G6" s="7"/>
    </row>
    <row r="7" spans="1:16373" ht="17.25" customHeight="1" x14ac:dyDescent="0.25">
      <c r="A7" s="1"/>
      <c r="B7" s="511" t="s">
        <v>657</v>
      </c>
      <c r="C7" s="512"/>
      <c r="D7" s="513" t="str">
        <f>IF(ISBLANK('1b Formulář_kategorie podniku'!G10),"",'1b Formulář_kategorie podniku'!G10)</f>
        <v/>
      </c>
      <c r="E7" s="513"/>
      <c r="F7" s="514"/>
      <c r="G7" s="8"/>
    </row>
    <row r="8" spans="1:16373" ht="37.15" customHeight="1" thickBot="1" x14ac:dyDescent="0.3">
      <c r="A8" s="1"/>
      <c r="B8" s="515" t="s">
        <v>492</v>
      </c>
      <c r="C8" s="516"/>
      <c r="D8" s="513" t="str">
        <f>IF(ISBLANK('1b Formulář_kategorie podniku'!G11),"",'1b Formulář_kategorie podniku'!G11)</f>
        <v/>
      </c>
      <c r="E8" s="513"/>
      <c r="F8" s="514"/>
      <c r="G8" s="8"/>
    </row>
    <row r="9" spans="1:16373" ht="30" customHeight="1" thickBot="1" x14ac:dyDescent="0.3">
      <c r="A9" s="1"/>
      <c r="H9" s="10"/>
    </row>
    <row r="10" spans="1:16373" ht="17.25" customHeight="1" x14ac:dyDescent="0.25">
      <c r="A10" s="1"/>
      <c r="B10" s="517" t="s">
        <v>100</v>
      </c>
      <c r="C10" s="518"/>
      <c r="D10" s="580" t="str">
        <f>(IF('1b Formulář_kategorie podniku'!N48="MSP","Ano","Ne"))</f>
        <v>Ne</v>
      </c>
      <c r="E10" s="580"/>
      <c r="F10" s="581"/>
    </row>
    <row r="11" spans="1:16373" s="5" customFormat="1" ht="33" customHeight="1" x14ac:dyDescent="0.25">
      <c r="A11" s="1"/>
      <c r="B11" s="523" t="s">
        <v>239</v>
      </c>
      <c r="C11" s="524"/>
      <c r="D11" s="525" t="s">
        <v>72</v>
      </c>
      <c r="E11" s="525"/>
      <c r="F11" s="526"/>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511" t="s">
        <v>90</v>
      </c>
      <c r="C12" s="512"/>
      <c r="D12" s="521" t="str">
        <f>IF(ISBLANK('1b Formulář_kategorie podniku'!G13),"",'1b Formulář_kategorie podniku'!G13)</f>
        <v/>
      </c>
      <c r="E12" s="521"/>
      <c r="F12" s="522"/>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515" t="s">
        <v>132</v>
      </c>
      <c r="C13" s="516"/>
      <c r="D13" s="531" t="str">
        <f>IF('1b Formulář_kategorie podniku'!B47="Ano","Ne","Ano")</f>
        <v>Ano</v>
      </c>
      <c r="E13" s="531"/>
      <c r="F13" s="532"/>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533" t="s">
        <v>103</v>
      </c>
      <c r="C15" s="534"/>
      <c r="D15" s="52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30"/>
      <c r="F15" s="527" t="s">
        <v>247</v>
      </c>
      <c r="G15" s="528"/>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517" t="s">
        <v>230</v>
      </c>
      <c r="C17" s="571" t="s">
        <v>63</v>
      </c>
      <c r="D17" s="565" t="s">
        <v>66</v>
      </c>
      <c r="E17" s="28" t="str">
        <f>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511"/>
      <c r="C18" s="572"/>
      <c r="D18" s="566"/>
      <c r="E18" s="29"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307"/>
      <c r="C19" s="308"/>
      <c r="D19" s="308"/>
      <c r="E19" s="309" t="s">
        <v>650</v>
      </c>
    </row>
    <row r="20" spans="1:16373" s="5" customFormat="1" ht="24" x14ac:dyDescent="0.25">
      <c r="A20" s="6"/>
      <c r="B20" s="30" t="s">
        <v>15</v>
      </c>
      <c r="C20" s="284" t="s">
        <v>475</v>
      </c>
      <c r="D20" s="284" t="s">
        <v>476</v>
      </c>
      <c r="E20" s="31"/>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30" t="s">
        <v>30</v>
      </c>
      <c r="C21" s="12" t="s">
        <v>64</v>
      </c>
      <c r="D21" s="13" t="s">
        <v>240</v>
      </c>
      <c r="E21" s="31"/>
      <c r="F21" s="582" t="s">
        <v>241</v>
      </c>
      <c r="G21" s="58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30" t="s">
        <v>73</v>
      </c>
      <c r="C22" s="12" t="s">
        <v>64</v>
      </c>
      <c r="D22" s="13" t="s">
        <v>240</v>
      </c>
      <c r="E22" s="31"/>
      <c r="F22" s="582"/>
      <c r="G22" s="58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559" t="s">
        <v>14</v>
      </c>
      <c r="C23" s="560"/>
      <c r="D23" s="561"/>
      <c r="E23" s="32"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553" t="s">
        <v>200</v>
      </c>
      <c r="C25" s="565" t="s">
        <v>63</v>
      </c>
      <c r="D25" s="565" t="s">
        <v>66</v>
      </c>
      <c r="E25" s="28" t="str">
        <f>IF(OR(D15="kritéria B,C,D",D15="kritéria B,C,D,E"),"RELEVANTNÍ","NERELEVANTNÍ")</f>
        <v>NERELEVANTNÍ</v>
      </c>
      <c r="F25" s="2"/>
    </row>
    <row r="26" spans="1:16373" s="5" customFormat="1" ht="20.25" customHeight="1" x14ac:dyDescent="0.25">
      <c r="A26" s="3"/>
      <c r="B26" s="554"/>
      <c r="C26" s="566"/>
      <c r="D26" s="566"/>
      <c r="E26" s="29" t="str">
        <f>IF($D$8&gt;1,$D$8,"")</f>
        <v/>
      </c>
      <c r="F26" s="2"/>
    </row>
    <row r="27" spans="1:16373" s="11" customFormat="1" ht="10.9" customHeight="1" x14ac:dyDescent="0.25">
      <c r="A27" s="1"/>
      <c r="B27" s="307"/>
      <c r="C27" s="308"/>
      <c r="D27" s="308"/>
      <c r="E27" s="309" t="s">
        <v>650</v>
      </c>
    </row>
    <row r="28" spans="1:16373" s="5" customFormat="1" ht="24" x14ac:dyDescent="0.25">
      <c r="A28" s="3"/>
      <c r="B28" s="30" t="s">
        <v>67</v>
      </c>
      <c r="C28" s="284" t="s">
        <v>475</v>
      </c>
      <c r="D28" s="284" t="s">
        <v>476</v>
      </c>
      <c r="E28" s="41"/>
      <c r="F28" s="2"/>
    </row>
    <row r="29" spans="1:16373" s="5" customFormat="1" ht="36" x14ac:dyDescent="0.25">
      <c r="A29" s="3"/>
      <c r="B29" s="30" t="s">
        <v>16</v>
      </c>
      <c r="C29" s="284" t="s">
        <v>475</v>
      </c>
      <c r="D29" s="284" t="s">
        <v>477</v>
      </c>
      <c r="E29" s="41"/>
      <c r="F29" s="2"/>
    </row>
    <row r="30" spans="1:16373" s="5" customFormat="1" ht="17.25" customHeight="1" thickBot="1" x14ac:dyDescent="0.3">
      <c r="A30" s="3"/>
      <c r="B30" s="557" t="s">
        <v>17</v>
      </c>
      <c r="C30" s="558"/>
      <c r="D30" s="558"/>
      <c r="E30" s="32"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55" t="s">
        <v>121</v>
      </c>
      <c r="C32" s="538" t="s">
        <v>63</v>
      </c>
      <c r="D32" s="538"/>
      <c r="E32" s="28" t="s">
        <v>47</v>
      </c>
      <c r="F32" s="2"/>
      <c r="G32" s="4"/>
    </row>
    <row r="33" spans="1:11" s="5" customFormat="1" ht="17.25" customHeight="1" x14ac:dyDescent="0.25">
      <c r="A33" s="3"/>
      <c r="B33" s="56" t="s">
        <v>242</v>
      </c>
      <c r="C33" s="535" t="s">
        <v>65</v>
      </c>
      <c r="D33" s="535"/>
      <c r="E33" s="39" t="s">
        <v>72</v>
      </c>
      <c r="F33" s="585" t="s">
        <v>244</v>
      </c>
      <c r="G33" s="586"/>
    </row>
    <row r="34" spans="1:11" s="5" customFormat="1" ht="17.25" customHeight="1" x14ac:dyDescent="0.25">
      <c r="A34" s="3"/>
      <c r="B34" s="56" t="s">
        <v>243</v>
      </c>
      <c r="C34" s="535" t="s">
        <v>71</v>
      </c>
      <c r="D34" s="535"/>
      <c r="E34" s="39" t="s">
        <v>72</v>
      </c>
      <c r="F34" s="585"/>
      <c r="G34" s="586"/>
    </row>
    <row r="35" spans="1:11" s="5" customFormat="1" ht="17.25" customHeight="1" thickBot="1" x14ac:dyDescent="0.3">
      <c r="A35" s="3"/>
      <c r="B35" s="536" t="s">
        <v>19</v>
      </c>
      <c r="C35" s="537"/>
      <c r="D35" s="537"/>
      <c r="E35" s="32"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55" t="s">
        <v>122</v>
      </c>
      <c r="C37" s="538" t="s">
        <v>63</v>
      </c>
      <c r="D37" s="538"/>
      <c r="E37" s="28" t="s">
        <v>47</v>
      </c>
      <c r="F37" s="2"/>
      <c r="G37" s="4"/>
    </row>
    <row r="38" spans="1:11" s="5" customFormat="1" ht="32.25" customHeight="1" x14ac:dyDescent="0.25">
      <c r="A38" s="3"/>
      <c r="B38" s="56" t="s">
        <v>196</v>
      </c>
      <c r="C38" s="535" t="s">
        <v>71</v>
      </c>
      <c r="D38" s="535"/>
      <c r="E38" s="39" t="s">
        <v>72</v>
      </c>
      <c r="F38" s="2"/>
      <c r="G38" s="4"/>
    </row>
    <row r="39" spans="1:11" s="5" customFormat="1" ht="32.25" customHeight="1" x14ac:dyDescent="0.25">
      <c r="A39" s="3"/>
      <c r="B39" s="56" t="s">
        <v>197</v>
      </c>
      <c r="C39" s="535" t="s">
        <v>71</v>
      </c>
      <c r="D39" s="535"/>
      <c r="E39" s="39" t="s">
        <v>72</v>
      </c>
      <c r="F39" s="2"/>
      <c r="G39" s="4"/>
    </row>
    <row r="40" spans="1:11" s="5" customFormat="1" ht="17.25" customHeight="1" thickBot="1" x14ac:dyDescent="0.3">
      <c r="A40" s="3"/>
      <c r="B40" s="536" t="s">
        <v>20</v>
      </c>
      <c r="C40" s="537"/>
      <c r="D40" s="537"/>
      <c r="E40" s="32"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546" t="s">
        <v>123</v>
      </c>
      <c r="C42" s="547"/>
      <c r="D42" s="548"/>
      <c r="E42" s="42" t="str">
        <f>IF(OR(D15="kritéria A,C,D,E",D15="kritéria B,C,D,E",D15="kritéria C,D,E"),"RELEVANTNÍ","NERELEVANTNÍ")</f>
        <v>RELEVANTNÍ</v>
      </c>
      <c r="F42" s="9"/>
      <c r="G42" s="14"/>
    </row>
    <row r="43" spans="1:11" s="5" customFormat="1" ht="5.25" customHeight="1" thickBot="1" x14ac:dyDescent="0.3">
      <c r="A43" s="3"/>
      <c r="B43" s="4"/>
      <c r="C43" s="14"/>
      <c r="E43" s="1"/>
      <c r="F43" s="1"/>
      <c r="G43" s="14"/>
    </row>
    <row r="44" spans="1:11" s="5" customFormat="1" ht="20.25" customHeight="1" x14ac:dyDescent="0.25">
      <c r="A44" s="3"/>
      <c r="B44" s="57" t="s">
        <v>124</v>
      </c>
      <c r="C44" s="58" t="s">
        <v>63</v>
      </c>
      <c r="D44" s="58" t="s">
        <v>115</v>
      </c>
      <c r="E44" s="34" t="str">
        <f>IF($D$8&gt;1,$D$8,"")</f>
        <v/>
      </c>
      <c r="F44" s="35" t="e">
        <f>IF($D$8&gt;1,$D$8-1,"")</f>
        <v>#VALUE!</v>
      </c>
      <c r="G44" s="14"/>
    </row>
    <row r="45" spans="1:11" s="5" customFormat="1" ht="10.15" customHeight="1" x14ac:dyDescent="0.25">
      <c r="A45" s="1"/>
      <c r="B45" s="310"/>
      <c r="C45" s="308"/>
      <c r="D45" s="308"/>
      <c r="E45" s="311" t="s">
        <v>650</v>
      </c>
      <c r="F45" s="312" t="s">
        <v>650</v>
      </c>
      <c r="G45" s="14"/>
      <c r="K45" s="3"/>
    </row>
    <row r="46" spans="1:11" s="5" customFormat="1" ht="24" x14ac:dyDescent="0.25">
      <c r="A46" s="3"/>
      <c r="B46" s="52" t="s">
        <v>67</v>
      </c>
      <c r="C46" s="284" t="s">
        <v>475</v>
      </c>
      <c r="D46" s="284" t="s">
        <v>476</v>
      </c>
      <c r="E46" s="40"/>
      <c r="F46" s="41"/>
      <c r="G46" s="14"/>
    </row>
    <row r="47" spans="1:11" s="5" customFormat="1" ht="24" x14ac:dyDescent="0.25">
      <c r="A47" s="3"/>
      <c r="B47" s="52" t="s">
        <v>118</v>
      </c>
      <c r="C47" s="284" t="s">
        <v>475</v>
      </c>
      <c r="D47" s="284" t="s">
        <v>478</v>
      </c>
      <c r="E47" s="40"/>
      <c r="F47" s="41"/>
      <c r="G47" s="14"/>
    </row>
    <row r="48" spans="1:11" s="5" customFormat="1" ht="17.25" customHeight="1" x14ac:dyDescent="0.25">
      <c r="A48" s="3"/>
      <c r="B48" s="549" t="s">
        <v>101</v>
      </c>
      <c r="C48" s="550"/>
      <c r="D48" s="550"/>
      <c r="E48" s="15" t="str">
        <f>IF((E46)=0,"NR",(E47/E46))</f>
        <v>NR</v>
      </c>
      <c r="F48" s="36" t="str">
        <f>IF((F46)=0,"NR",(F47/F46))</f>
        <v>NR</v>
      </c>
      <c r="G48" s="14"/>
    </row>
    <row r="49" spans="1:11" s="5" customFormat="1" ht="17.25" customHeight="1" thickBot="1" x14ac:dyDescent="0.3">
      <c r="A49" s="3"/>
      <c r="B49" s="577" t="s">
        <v>22</v>
      </c>
      <c r="C49" s="578"/>
      <c r="D49" s="579"/>
      <c r="E49" s="37" t="str">
        <f>IF((E46)="0","Ano",IF((E48)&lt;0,"Chyba",IF(E48&gt;7.5,"Ano","Ne")))</f>
        <v>Ano</v>
      </c>
      <c r="F49" s="38" t="str">
        <f>IF((F46)="0","Ano",IF((F48)&lt;0,"Chyba",IF(F48&gt;7.5,"Ano","Ne")))</f>
        <v>Ano</v>
      </c>
      <c r="G49" s="14"/>
    </row>
    <row r="50" spans="1:11" s="5" customFormat="1" ht="5.25" customHeight="1" thickBot="1" x14ac:dyDescent="0.3">
      <c r="A50" s="3"/>
      <c r="B50" s="4"/>
      <c r="C50" s="14"/>
      <c r="E50" s="1"/>
      <c r="F50" s="1"/>
      <c r="G50" s="14"/>
    </row>
    <row r="51" spans="1:11" s="5" customFormat="1" ht="20.25" customHeight="1" x14ac:dyDescent="0.25">
      <c r="A51" s="3"/>
      <c r="B51" s="57" t="s">
        <v>125</v>
      </c>
      <c r="C51" s="58" t="s">
        <v>63</v>
      </c>
      <c r="D51" s="58" t="s">
        <v>115</v>
      </c>
      <c r="E51" s="34" t="str">
        <f>IF($D$8&gt;1,$D$8,"")</f>
        <v/>
      </c>
      <c r="F51" s="35" t="e">
        <f>IF($D$8&gt;1,$D$8-1,"")</f>
        <v>#VALUE!</v>
      </c>
      <c r="G51" s="14"/>
    </row>
    <row r="52" spans="1:11" s="5" customFormat="1" ht="10.15" customHeight="1" x14ac:dyDescent="0.25">
      <c r="A52" s="1"/>
      <c r="B52" s="310"/>
      <c r="C52" s="308"/>
      <c r="D52" s="308"/>
      <c r="E52" s="311" t="s">
        <v>650</v>
      </c>
      <c r="F52" s="312" t="s">
        <v>650</v>
      </c>
      <c r="G52" s="14"/>
      <c r="K52" s="3"/>
    </row>
    <row r="53" spans="1:11" s="5" customFormat="1" ht="36" x14ac:dyDescent="0.25">
      <c r="A53" s="3"/>
      <c r="B53" s="52" t="s">
        <v>23</v>
      </c>
      <c r="C53" s="284" t="s">
        <v>471</v>
      </c>
      <c r="D53" s="284" t="s">
        <v>479</v>
      </c>
      <c r="E53" s="40"/>
      <c r="F53" s="41"/>
      <c r="G53" s="14"/>
    </row>
    <row r="54" spans="1:11" s="5" customFormat="1" ht="24" x14ac:dyDescent="0.25">
      <c r="A54" s="3"/>
      <c r="B54" s="52" t="s">
        <v>25</v>
      </c>
      <c r="C54" s="284" t="s">
        <v>471</v>
      </c>
      <c r="D54" s="284" t="s">
        <v>480</v>
      </c>
      <c r="E54" s="40"/>
      <c r="F54" s="41"/>
      <c r="G54" s="14"/>
    </row>
    <row r="55" spans="1:11" s="5" customFormat="1" ht="36" x14ac:dyDescent="0.25">
      <c r="A55" s="3"/>
      <c r="B55" s="52" t="s">
        <v>27</v>
      </c>
      <c r="C55" s="284" t="s">
        <v>471</v>
      </c>
      <c r="D55" s="284" t="s">
        <v>481</v>
      </c>
      <c r="E55" s="40"/>
      <c r="F55" s="41"/>
      <c r="G55" s="14"/>
    </row>
    <row r="56" spans="1:11" s="5" customFormat="1" ht="17.25" customHeight="1" x14ac:dyDescent="0.25">
      <c r="A56" s="3"/>
      <c r="B56" s="549" t="s">
        <v>102</v>
      </c>
      <c r="C56" s="550"/>
      <c r="D56" s="550"/>
      <c r="E56" s="15"/>
      <c r="F56" s="36" t="str">
        <f>IF(F54=0,"NR",(F53+F54+F55)/F54)</f>
        <v>NR</v>
      </c>
      <c r="G56" s="14"/>
    </row>
    <row r="57" spans="1:11" s="5" customFormat="1" ht="17.25" customHeight="1" thickBot="1" x14ac:dyDescent="0.3">
      <c r="A57" s="3"/>
      <c r="B57" s="536" t="s">
        <v>126</v>
      </c>
      <c r="C57" s="537"/>
      <c r="D57" s="537"/>
      <c r="E57" s="37" t="str">
        <f>IF((E56)="NR","NR",IF((E56)&lt;1,"Ano","Ne"))</f>
        <v>Ano</v>
      </c>
      <c r="F57" s="38" t="str">
        <f>IF((F56)="NR","NR",IF((F56)&lt;1,"Ano","Ne"))</f>
        <v>NR</v>
      </c>
      <c r="G57" s="14"/>
    </row>
    <row r="58" spans="1:11" ht="5.25" customHeight="1" thickBot="1" x14ac:dyDescent="0.3">
      <c r="B58" s="4"/>
      <c r="C58" s="14"/>
      <c r="D58" s="5"/>
    </row>
    <row r="59" spans="1:11" s="5" customFormat="1" ht="20.25" customHeight="1" thickBot="1" x14ac:dyDescent="0.3">
      <c r="A59" s="3"/>
      <c r="B59" s="575" t="s">
        <v>29</v>
      </c>
      <c r="C59" s="576"/>
      <c r="D59" s="576"/>
      <c r="E59" s="33"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543" t="s">
        <v>127</v>
      </c>
      <c r="C61" s="544"/>
      <c r="D61" s="545"/>
      <c r="E61" s="17"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E30 E35 E40 E59 E61">
    <cfRule type="containsText" dxfId="173" priority="94" operator="containsText" text="Ne">
      <formula>NOT(ISERROR(SEARCH("Ne",E30)))</formula>
    </cfRule>
    <cfRule type="containsText" dxfId="172" priority="95" operator="containsText" text="Ano">
      <formula>NOT(ISERROR(SEARCH("Ano",E30)))</formula>
    </cfRule>
  </conditionalFormatting>
  <conditionalFormatting sqref="A33:A36 A1:A3 A38:A42 A24:A26 A44 A53:A1048576 A46:A51 A28:A31 A5:A14">
    <cfRule type="beginsWith" dxfId="171" priority="90" operator="beginsWith" text="RE">
      <formula>LEFT(A1,LEN("RE"))="RE"</formula>
    </cfRule>
    <cfRule type="containsText" dxfId="170" priority="91"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69" priority="89" operator="beginsWith" text="RE">
      <formula>LEFT(B1,LEN("RE"))="RE"</formula>
    </cfRule>
  </conditionalFormatting>
  <conditionalFormatting sqref="E15">
    <cfRule type="beginsWith" dxfId="168" priority="83" operator="beginsWith" text="RE">
      <formula>LEFT(E15,LEN("RE"))="RE"</formula>
    </cfRule>
  </conditionalFormatting>
  <conditionalFormatting sqref="A4">
    <cfRule type="beginsWith" dxfId="167" priority="74" operator="beginsWith" text="RE">
      <formula>LEFT(A4,LEN("RE"))="RE"</formula>
    </cfRule>
    <cfRule type="containsText" dxfId="166" priority="75" operator="containsText" text="&quot;RELEVANTNÍ&quot;">
      <formula>NOT(ISERROR(SEARCH("""RELEVANTNÍ""",A4)))</formula>
    </cfRule>
  </conditionalFormatting>
  <conditionalFormatting sqref="A15:A18 A20:A23">
    <cfRule type="beginsWith" dxfId="165" priority="72" operator="beginsWith" text="RE">
      <formula>LEFT(A15,LEN("RE"))="RE"</formula>
    </cfRule>
    <cfRule type="containsText" dxfId="164" priority="73" operator="containsText" text="&quot;RELEVANTNÍ&quot;">
      <formula>NOT(ISERROR(SEARCH("""RELEVANTNÍ""",A15)))</formula>
    </cfRule>
  </conditionalFormatting>
  <conditionalFormatting sqref="E48:F48">
    <cfRule type="beginsWith" dxfId="163" priority="67" operator="beginsWith" text="RE">
      <formula>LEFT(E48,LEN("RE"))="RE"</formula>
    </cfRule>
  </conditionalFormatting>
  <conditionalFormatting sqref="E56:F57">
    <cfRule type="beginsWith" dxfId="162" priority="66" operator="beginsWith" text="RE">
      <formula>LEFT(E56,LEN("RE"))="RE"</formula>
    </cfRule>
  </conditionalFormatting>
  <conditionalFormatting sqref="E28:E29">
    <cfRule type="beginsWith" dxfId="161" priority="64" operator="beginsWith" text="RE">
      <formula>LEFT(E28,LEN("RE"))="RE"</formula>
    </cfRule>
  </conditionalFormatting>
  <conditionalFormatting sqref="E28:E29">
    <cfRule type="expression" dxfId="160" priority="63">
      <formula>$E$25="NERELEVANTNÍ"</formula>
    </cfRule>
  </conditionalFormatting>
  <conditionalFormatting sqref="E46:F47">
    <cfRule type="beginsWith" dxfId="159" priority="58" operator="beginsWith" text="RE">
      <formula>LEFT(E46,LEN("RE"))="RE"</formula>
    </cfRule>
  </conditionalFormatting>
  <conditionalFormatting sqref="E46:F47">
    <cfRule type="expression" dxfId="158" priority="57">
      <formula>$E$42="NERELEVANTNÍ"</formula>
    </cfRule>
  </conditionalFormatting>
  <conditionalFormatting sqref="E53:F55">
    <cfRule type="beginsWith" dxfId="157" priority="54" operator="beginsWith" text="RE">
      <formula>LEFT(E53,LEN("RE"))="RE"</formula>
    </cfRule>
  </conditionalFormatting>
  <conditionalFormatting sqref="E53:F55">
    <cfRule type="expression" dxfId="156" priority="53">
      <formula>$E$42="NERELEVANTNÍ"</formula>
    </cfRule>
  </conditionalFormatting>
  <conditionalFormatting sqref="A43">
    <cfRule type="beginsWith" dxfId="155" priority="51" operator="beginsWith" text="RE">
      <formula>LEFT(A43,LEN("RE"))="RE"</formula>
    </cfRule>
    <cfRule type="containsText" dxfId="154" priority="52" operator="containsText" text="&quot;RELEVANTNÍ&quot;">
      <formula>NOT(ISERROR(SEARCH("""RELEVANTNÍ""",A43)))</formula>
    </cfRule>
  </conditionalFormatting>
  <conditionalFormatting sqref="E43:F43">
    <cfRule type="beginsWith" dxfId="153" priority="50" operator="beginsWith" text="RE">
      <formula>LEFT(E43,LEN("RE"))="RE"</formula>
    </cfRule>
  </conditionalFormatting>
  <conditionalFormatting sqref="E49:F49">
    <cfRule type="beginsWith" dxfId="152" priority="44" operator="beginsWith" text="RE">
      <formula>LEFT(E49,LEN("RE"))="RE"</formula>
    </cfRule>
  </conditionalFormatting>
  <conditionalFormatting sqref="E33">
    <cfRule type="beginsWith" dxfId="151" priority="43" operator="beginsWith" text="RE">
      <formula>LEFT(E33,LEN("RE"))="RE"</formula>
    </cfRule>
  </conditionalFormatting>
  <conditionalFormatting sqref="E34">
    <cfRule type="beginsWith" dxfId="150" priority="42" operator="beginsWith" text="RE">
      <formula>LEFT(E34,LEN("RE"))="RE"</formula>
    </cfRule>
  </conditionalFormatting>
  <conditionalFormatting sqref="E38">
    <cfRule type="beginsWith" dxfId="149" priority="41" operator="beginsWith" text="RE">
      <formula>LEFT(E38,LEN("RE"))="RE"</formula>
    </cfRule>
  </conditionalFormatting>
  <conditionalFormatting sqref="E39">
    <cfRule type="beginsWith" dxfId="148" priority="40" operator="beginsWith" text="RE">
      <formula>LEFT(E39,LEN("RE"))="RE"</formula>
    </cfRule>
  </conditionalFormatting>
  <conditionalFormatting sqref="E26">
    <cfRule type="beginsWith" dxfId="147" priority="36" operator="beginsWith" text="RE">
      <formula>LEFT(E26,LEN("RE"))="RE"</formula>
    </cfRule>
  </conditionalFormatting>
  <conditionalFormatting sqref="E44:F44">
    <cfRule type="beginsWith" dxfId="146" priority="35" operator="beginsWith" text="RE">
      <formula>LEFT(E44,LEN("RE"))="RE"</formula>
    </cfRule>
  </conditionalFormatting>
  <conditionalFormatting sqref="E51:F51">
    <cfRule type="beginsWith" dxfId="145" priority="34" operator="beginsWith" text="RE">
      <formula>LEFT(E51,LEN("RE"))="RE"</formula>
    </cfRule>
  </conditionalFormatting>
  <conditionalFormatting sqref="E23">
    <cfRule type="containsText" dxfId="144" priority="30" operator="containsText" text="Ne">
      <formula>NOT(ISERROR(SEARCH("Ne",E23)))</formula>
    </cfRule>
    <cfRule type="containsText" dxfId="143" priority="31" operator="containsText" text="Ano">
      <formula>NOT(ISERROR(SEARCH("Ano",E23)))</formula>
    </cfRule>
  </conditionalFormatting>
  <conditionalFormatting sqref="E17 E21:E23">
    <cfRule type="beginsWith" dxfId="142" priority="29" operator="beginsWith" text="RE">
      <formula>LEFT(E17,LEN("RE"))="RE"</formula>
    </cfRule>
  </conditionalFormatting>
  <conditionalFormatting sqref="E20:E22">
    <cfRule type="expression" dxfId="141" priority="28">
      <formula>$E$17="NERELEVANTNÍ"</formula>
    </cfRule>
  </conditionalFormatting>
  <conditionalFormatting sqref="E18">
    <cfRule type="beginsWith" dxfId="140" priority="27" operator="beginsWith" text="RE">
      <formula>LEFT(E18,LEN("RE"))="RE"</formula>
    </cfRule>
  </conditionalFormatting>
  <conditionalFormatting sqref="F33">
    <cfRule type="beginsWith" dxfId="139" priority="25" operator="beginsWith" text="RE">
      <formula>LEFT(F33,LEN("RE"))="RE"</formula>
    </cfRule>
  </conditionalFormatting>
  <conditionalFormatting sqref="F15">
    <cfRule type="beginsWith" dxfId="138" priority="24" operator="beginsWith" text="RE">
      <formula>LEFT(F15,LEN("RE"))="RE"</formula>
    </cfRule>
  </conditionalFormatting>
  <conditionalFormatting sqref="E10:F10">
    <cfRule type="beginsWith" dxfId="137" priority="22" operator="beginsWith" text="RE">
      <formula>LEFT(E10,LEN("RE"))="RE"</formula>
    </cfRule>
  </conditionalFormatting>
  <conditionalFormatting sqref="E11:F11">
    <cfRule type="beginsWith" dxfId="136" priority="19" operator="beginsWith" text="RE">
      <formula>LEFT(E11,LEN("RE"))="RE"</formula>
    </cfRule>
  </conditionalFormatting>
  <conditionalFormatting sqref="A52">
    <cfRule type="beginsWith" dxfId="135" priority="15" operator="beginsWith" text="RE">
      <formula>LEFT(A52,LEN("RE"))="RE"</formula>
    </cfRule>
    <cfRule type="containsText" dxfId="134" priority="16" operator="containsText" text="&quot;RELEVANTNÍ&quot;">
      <formula>NOT(ISERROR(SEARCH("""RELEVANTNÍ""",A52)))</formula>
    </cfRule>
  </conditionalFormatting>
  <conditionalFormatting sqref="E52:F52">
    <cfRule type="beginsWith" dxfId="133" priority="14" operator="beginsWith" text="RE">
      <formula>LEFT(E52,LEN("RE"))="RE"</formula>
    </cfRule>
  </conditionalFormatting>
  <conditionalFormatting sqref="A45">
    <cfRule type="beginsWith" dxfId="132" priority="12" operator="beginsWith" text="RE">
      <formula>LEFT(A45,LEN("RE"))="RE"</formula>
    </cfRule>
    <cfRule type="containsText" dxfId="131" priority="13" operator="containsText" text="&quot;RELEVANTNÍ&quot;">
      <formula>NOT(ISERROR(SEARCH("""RELEVANTNÍ""",A45)))</formula>
    </cfRule>
  </conditionalFormatting>
  <conditionalFormatting sqref="E45:F45">
    <cfRule type="beginsWith" dxfId="130" priority="11" operator="beginsWith" text="RE">
      <formula>LEFT(E45,LEN("RE"))="RE"</formula>
    </cfRule>
  </conditionalFormatting>
  <conditionalFormatting sqref="F19">
    <cfRule type="beginsWith" dxfId="129" priority="8" operator="beginsWith" text="RE">
      <formula>LEFT(F19,LEN("RE"))="RE"</formula>
    </cfRule>
  </conditionalFormatting>
  <conditionalFormatting sqref="E19">
    <cfRule type="beginsWith" dxfId="128" priority="7" operator="beginsWith" text="RE">
      <formula>LEFT(E19,LEN("RE"))="RE"</formula>
    </cfRule>
  </conditionalFormatting>
  <conditionalFormatting sqref="F27">
    <cfRule type="beginsWith" dxfId="127" priority="6" operator="beginsWith" text="RE">
      <formula>LEFT(F27,LEN("RE"))="RE"</formula>
    </cfRule>
  </conditionalFormatting>
  <conditionalFormatting sqref="E27">
    <cfRule type="beginsWith" dxfId="126" priority="5" operator="beginsWith" text="RE">
      <formula>LEFT(E27,LEN("RE"))="RE"</formula>
    </cfRule>
  </conditionalFormatting>
  <conditionalFormatting sqref="E12:F12">
    <cfRule type="beginsWith" dxfId="125" priority="4" operator="beginsWith" text="RE">
      <formula>LEFT(E12,LEN("RE"))="RE"</formula>
    </cfRule>
  </conditionalFormatting>
  <conditionalFormatting sqref="E13:F13">
    <cfRule type="beginsWith" dxfId="124" priority="3" operator="beginsWith" text="RE">
      <formula>LEFT(E13,LEN("RE"))="RE"</formula>
    </cfRule>
  </conditionalFormatting>
  <conditionalFormatting sqref="E4:F8">
    <cfRule type="beginsWith" dxfId="123" priority="1" operator="beginsWith" text="RE">
      <formula>LEFT(E4,LEN("RE"))="RE"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4B83D57-4E52-45E4-A2D2-2A13C9CAC61E}">
          <x14:formula1>
            <xm:f>'2b Právní formy žadatelů'!$B$79:$B$81</xm:f>
          </x14:formula1>
          <xm:sqref>D11:F11</xm:sqref>
        </x14:dataValidation>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4" activePane="bottomRight" state="frozen"/>
      <selection activeCell="N48" sqref="N48:P48"/>
      <selection pane="topRight" activeCell="N48" sqref="N48:P48"/>
      <selection pane="bottomLeft" activeCell="N48" sqref="N48:P48"/>
      <selection pane="bottomRight" activeCell="D11" sqref="D11:F11"/>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33" customHeight="1" x14ac:dyDescent="0.25">
      <c r="B2" s="21" t="s">
        <v>0</v>
      </c>
      <c r="C2" s="589" t="s">
        <v>648</v>
      </c>
      <c r="D2" s="589"/>
      <c r="E2" s="589"/>
      <c r="F2" s="589"/>
    </row>
    <row r="3" spans="1:16382" ht="5.25" customHeight="1" thickBot="1" x14ac:dyDescent="0.3">
      <c r="D3" s="43"/>
      <c r="E3" s="43"/>
      <c r="F3" s="44"/>
    </row>
    <row r="4" spans="1:16382" ht="17.25" customHeight="1" x14ac:dyDescent="0.25">
      <c r="A4" s="6" t="s">
        <v>85</v>
      </c>
      <c r="B4" s="517" t="s">
        <v>91</v>
      </c>
      <c r="C4" s="518"/>
      <c r="D4" s="521" t="str">
        <f>IF(ISBLANK('1b Formulář_kategorie podniku'!G7),"",'1b Formulář_kategorie podniku'!G7)</f>
        <v/>
      </c>
      <c r="E4" s="521"/>
      <c r="F4" s="522"/>
      <c r="G4" s="5"/>
    </row>
    <row r="5" spans="1:16382" ht="17.25" customHeight="1" x14ac:dyDescent="0.25">
      <c r="A5" s="1"/>
      <c r="B5" s="511" t="s">
        <v>1</v>
      </c>
      <c r="C5" s="512"/>
      <c r="D5" s="521" t="str">
        <f>IF(ISBLANK('1b Formulář_kategorie podniku'!G8),"",'1b Formulář_kategorie podniku'!G8)</f>
        <v/>
      </c>
      <c r="E5" s="521"/>
      <c r="F5" s="522"/>
      <c r="G5" s="7"/>
    </row>
    <row r="6" spans="1:16382" ht="17.25" customHeight="1" x14ac:dyDescent="0.25">
      <c r="A6" s="1"/>
      <c r="B6" s="511" t="s">
        <v>2</v>
      </c>
      <c r="C6" s="512"/>
      <c r="D6" s="521" t="str">
        <f>IF(ISBLANK('1b Formulář_kategorie podniku'!G9),"",'1b Formulář_kategorie podniku'!G9)</f>
        <v/>
      </c>
      <c r="E6" s="521"/>
      <c r="F6" s="522"/>
      <c r="G6" s="7"/>
    </row>
    <row r="7" spans="1:16382" ht="12.75" customHeight="1" x14ac:dyDescent="0.25">
      <c r="A7" s="1"/>
      <c r="B7" s="511" t="s">
        <v>657</v>
      </c>
      <c r="C7" s="512"/>
      <c r="D7" s="513" t="str">
        <f>IF(ISBLANK('1b Formulář_kategorie podniku'!G10),"",'1b Formulář_kategorie podniku'!G10)</f>
        <v/>
      </c>
      <c r="E7" s="513"/>
      <c r="F7" s="514"/>
      <c r="G7" s="8"/>
    </row>
    <row r="8" spans="1:16382" ht="30.75" customHeight="1" thickBot="1" x14ac:dyDescent="0.3">
      <c r="A8" s="1"/>
      <c r="B8" s="515" t="s">
        <v>492</v>
      </c>
      <c r="C8" s="516"/>
      <c r="D8" s="513" t="str">
        <f>IF(ISBLANK('1b Formulář_kategorie podniku'!G11),"",'1b Formulář_kategorie podniku'!G11)</f>
        <v/>
      </c>
      <c r="E8" s="513"/>
      <c r="F8" s="514"/>
      <c r="G8" s="8"/>
    </row>
    <row r="9" spans="1:16382" ht="9.9499999999999993" customHeight="1" thickBot="1" x14ac:dyDescent="0.3">
      <c r="A9" s="1"/>
      <c r="H9" s="10"/>
      <c r="I9" s="3"/>
    </row>
    <row r="10" spans="1:16382" ht="17.25" customHeight="1" x14ac:dyDescent="0.25">
      <c r="A10" s="1"/>
      <c r="B10" s="517" t="s">
        <v>100</v>
      </c>
      <c r="C10" s="518"/>
      <c r="D10" s="519" t="str">
        <f>(IF('1b Formulář_kategorie podniku'!N48="MSP","Ano","Ne"))</f>
        <v>Ne</v>
      </c>
      <c r="E10" s="519"/>
      <c r="F10" s="520"/>
      <c r="I10" s="3"/>
    </row>
    <row r="11" spans="1:16382" s="5" customFormat="1" ht="33" customHeight="1" x14ac:dyDescent="0.25">
      <c r="A11" s="1"/>
      <c r="B11" s="523" t="s">
        <v>239</v>
      </c>
      <c r="C11" s="524"/>
      <c r="D11" s="525" t="s">
        <v>72</v>
      </c>
      <c r="E11" s="525"/>
      <c r="F11" s="526"/>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511" t="s">
        <v>90</v>
      </c>
      <c r="C12" s="512"/>
      <c r="D12" s="521" t="str">
        <f>IF(ISBLANK('1b Formulář_kategorie podniku'!G13),"",'1b Formulář_kategorie podniku'!G13)</f>
        <v/>
      </c>
      <c r="E12" s="521"/>
      <c r="F12" s="522"/>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515" t="s">
        <v>132</v>
      </c>
      <c r="C13" s="516"/>
      <c r="D13" s="531" t="str">
        <f>IF('1b Formulář_kategorie podniku'!B47="Ano","Ne","Ano")</f>
        <v>Ano</v>
      </c>
      <c r="E13" s="531"/>
      <c r="F13" s="532"/>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533" t="s">
        <v>103</v>
      </c>
      <c r="C15" s="534"/>
      <c r="D15" s="52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30"/>
      <c r="F15" s="527" t="s">
        <v>247</v>
      </c>
      <c r="G15" s="528"/>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517" t="s">
        <v>231</v>
      </c>
      <c r="C17" s="571" t="s">
        <v>63</v>
      </c>
      <c r="D17" s="565" t="s">
        <v>66</v>
      </c>
      <c r="E17" s="28" t="str">
        <f>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511"/>
      <c r="C18" s="572"/>
      <c r="D18" s="566"/>
      <c r="E18" s="29" t="str">
        <f>IF($D$8&gt;1,$D$8,"")</f>
        <v/>
      </c>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307"/>
      <c r="C19" s="308"/>
      <c r="D19" s="308"/>
      <c r="E19" s="309" t="s">
        <v>650</v>
      </c>
    </row>
    <row r="20" spans="1:16382" s="5" customFormat="1" ht="24" x14ac:dyDescent="0.25">
      <c r="A20" s="6"/>
      <c r="B20" s="30" t="s">
        <v>15</v>
      </c>
      <c r="C20" s="284" t="s">
        <v>482</v>
      </c>
      <c r="D20" s="284" t="s">
        <v>483</v>
      </c>
      <c r="E20" s="31"/>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30" t="s">
        <v>30</v>
      </c>
      <c r="C21" s="12" t="s">
        <v>64</v>
      </c>
      <c r="D21" s="13" t="s">
        <v>240</v>
      </c>
      <c r="E21" s="31"/>
      <c r="F21" s="590" t="s">
        <v>241</v>
      </c>
      <c r="G21" s="591"/>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30" t="s">
        <v>73</v>
      </c>
      <c r="C22" s="12" t="s">
        <v>64</v>
      </c>
      <c r="D22" s="13" t="s">
        <v>240</v>
      </c>
      <c r="E22" s="31"/>
      <c r="F22" s="590"/>
      <c r="G22" s="591"/>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559" t="s">
        <v>14</v>
      </c>
      <c r="C23" s="560"/>
      <c r="D23" s="561"/>
      <c r="E23" s="32"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553" t="s">
        <v>201</v>
      </c>
      <c r="C25" s="565" t="s">
        <v>63</v>
      </c>
      <c r="D25" s="565" t="s">
        <v>66</v>
      </c>
      <c r="E25" s="28" t="str">
        <f>IF(OR(D15="kritéria B,C,D",D15="kritéria B,C,D,E"),"RELEVANTNÍ","NERELEVANTNÍ")</f>
        <v>NERELEVANTNÍ</v>
      </c>
      <c r="F25" s="2"/>
      <c r="G25" s="14"/>
      <c r="I25" s="3"/>
    </row>
    <row r="26" spans="1:16382" s="5" customFormat="1" ht="20.25" customHeight="1" x14ac:dyDescent="0.25">
      <c r="A26" s="3"/>
      <c r="B26" s="554"/>
      <c r="C26" s="566"/>
      <c r="D26" s="566"/>
      <c r="E26" s="29" t="str">
        <f>IF($D$8&gt;1,$D$8,"")</f>
        <v/>
      </c>
      <c r="F26" s="2"/>
      <c r="G26" s="14"/>
      <c r="I26" s="3"/>
    </row>
    <row r="27" spans="1:16382" s="11" customFormat="1" ht="10.9" customHeight="1" x14ac:dyDescent="0.25">
      <c r="A27" s="1"/>
      <c r="B27" s="307"/>
      <c r="C27" s="308"/>
      <c r="D27" s="308"/>
      <c r="E27" s="309" t="s">
        <v>650</v>
      </c>
    </row>
    <row r="28" spans="1:16382" s="5" customFormat="1" ht="24" x14ac:dyDescent="0.25">
      <c r="A28" s="3"/>
      <c r="B28" s="30" t="s">
        <v>67</v>
      </c>
      <c r="C28" s="284" t="s">
        <v>482</v>
      </c>
      <c r="D28" s="284" t="s">
        <v>483</v>
      </c>
      <c r="E28" s="41"/>
      <c r="F28" s="2"/>
      <c r="G28" s="14"/>
      <c r="I28" s="3"/>
    </row>
    <row r="29" spans="1:16382" s="5" customFormat="1" ht="24" x14ac:dyDescent="0.25">
      <c r="A29" s="3"/>
      <c r="B29" s="30" t="s">
        <v>16</v>
      </c>
      <c r="C29" s="284" t="s">
        <v>482</v>
      </c>
      <c r="D29" s="284" t="s">
        <v>484</v>
      </c>
      <c r="E29" s="41"/>
      <c r="F29" s="2"/>
      <c r="G29" s="14"/>
      <c r="I29" s="3"/>
    </row>
    <row r="30" spans="1:16382" s="5" customFormat="1" ht="15" thickBot="1" x14ac:dyDescent="0.3">
      <c r="A30" s="3"/>
      <c r="B30" s="557" t="s">
        <v>17</v>
      </c>
      <c r="C30" s="558"/>
      <c r="D30" s="558"/>
      <c r="E30" s="32"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55" t="s">
        <v>121</v>
      </c>
      <c r="C32" s="538" t="s">
        <v>63</v>
      </c>
      <c r="D32" s="538"/>
      <c r="E32" s="28" t="s">
        <v>47</v>
      </c>
      <c r="F32" s="2"/>
      <c r="G32" s="4"/>
      <c r="I32" s="3"/>
    </row>
    <row r="33" spans="1:11" s="5" customFormat="1" ht="17.25" customHeight="1" x14ac:dyDescent="0.25">
      <c r="A33" s="3"/>
      <c r="B33" s="56" t="s">
        <v>242</v>
      </c>
      <c r="C33" s="587" t="s">
        <v>65</v>
      </c>
      <c r="D33" s="588"/>
      <c r="E33" s="39" t="s">
        <v>72</v>
      </c>
      <c r="F33" s="585" t="s">
        <v>244</v>
      </c>
      <c r="G33" s="586"/>
      <c r="I33" s="3"/>
    </row>
    <row r="34" spans="1:11" s="5" customFormat="1" ht="23.1" customHeight="1" x14ac:dyDescent="0.25">
      <c r="A34" s="3"/>
      <c r="B34" s="56" t="s">
        <v>243</v>
      </c>
      <c r="C34" s="587" t="s">
        <v>71</v>
      </c>
      <c r="D34" s="588"/>
      <c r="E34" s="39" t="s">
        <v>72</v>
      </c>
      <c r="F34" s="585"/>
      <c r="G34" s="586"/>
      <c r="I34" s="3"/>
    </row>
    <row r="35" spans="1:11" s="5" customFormat="1" ht="17.25" customHeight="1" thickBot="1" x14ac:dyDescent="0.3">
      <c r="A35" s="3"/>
      <c r="B35" s="536" t="s">
        <v>19</v>
      </c>
      <c r="C35" s="537"/>
      <c r="D35" s="537"/>
      <c r="E35" s="32"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55" t="s">
        <v>122</v>
      </c>
      <c r="C37" s="538" t="s">
        <v>63</v>
      </c>
      <c r="D37" s="538"/>
      <c r="E37" s="28" t="s">
        <v>47</v>
      </c>
      <c r="F37" s="2"/>
      <c r="G37" s="4"/>
      <c r="I37" s="3"/>
    </row>
    <row r="38" spans="1:11" s="5" customFormat="1" ht="32.25" customHeight="1" x14ac:dyDescent="0.25">
      <c r="A38" s="3"/>
      <c r="B38" s="56" t="s">
        <v>196</v>
      </c>
      <c r="C38" s="535" t="s">
        <v>71</v>
      </c>
      <c r="D38" s="535"/>
      <c r="E38" s="39" t="s">
        <v>72</v>
      </c>
      <c r="F38" s="2"/>
      <c r="G38" s="4"/>
      <c r="I38" s="3"/>
    </row>
    <row r="39" spans="1:11" s="5" customFormat="1" ht="32.25" customHeight="1" x14ac:dyDescent="0.25">
      <c r="A39" s="3"/>
      <c r="B39" s="56" t="s">
        <v>197</v>
      </c>
      <c r="C39" s="535" t="s">
        <v>71</v>
      </c>
      <c r="D39" s="535"/>
      <c r="E39" s="39" t="s">
        <v>72</v>
      </c>
      <c r="F39" s="2"/>
      <c r="G39" s="4"/>
      <c r="I39" s="3"/>
    </row>
    <row r="40" spans="1:11" s="5" customFormat="1" ht="17.25" customHeight="1" thickBot="1" x14ac:dyDescent="0.3">
      <c r="A40" s="3"/>
      <c r="B40" s="536" t="s">
        <v>20</v>
      </c>
      <c r="C40" s="537"/>
      <c r="D40" s="537"/>
      <c r="E40" s="32"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546" t="s">
        <v>123</v>
      </c>
      <c r="C42" s="547"/>
      <c r="D42" s="548"/>
      <c r="E42" s="42" t="str">
        <f>IF(OR(D15="kritéria A,C,D,E",D15="kritéria B,C,D,E",D15="kritéria C,D,E"),"RELEVANTNÍ","NERELEVANTNÍ")</f>
        <v>RELEVANTNÍ</v>
      </c>
      <c r="F42" s="9"/>
      <c r="G42" s="14"/>
      <c r="I42" s="3"/>
    </row>
    <row r="43" spans="1:11" s="5" customFormat="1" ht="5.25" customHeight="1" thickBot="1" x14ac:dyDescent="0.3">
      <c r="A43" s="3"/>
      <c r="B43" s="4"/>
      <c r="C43" s="14"/>
      <c r="E43" s="1"/>
      <c r="F43" s="1"/>
      <c r="G43" s="14"/>
      <c r="I43" s="3"/>
    </row>
    <row r="44" spans="1:11" s="5" customFormat="1" ht="20.25" customHeight="1" x14ac:dyDescent="0.25">
      <c r="A44" s="3"/>
      <c r="B44" s="57" t="s">
        <v>124</v>
      </c>
      <c r="C44" s="58" t="s">
        <v>63</v>
      </c>
      <c r="D44" s="58" t="s">
        <v>115</v>
      </c>
      <c r="E44" s="34" t="str">
        <f>IF($D$8&gt;1,$D$8,"")</f>
        <v/>
      </c>
      <c r="F44" s="35" t="e">
        <f>IF($D$8&gt;1,$D$8-1,"")</f>
        <v>#VALUE!</v>
      </c>
      <c r="G44" s="14"/>
      <c r="I44" s="3"/>
    </row>
    <row r="45" spans="1:11" s="5" customFormat="1" ht="10.15" customHeight="1" x14ac:dyDescent="0.25">
      <c r="A45" s="1"/>
      <c r="B45" s="310"/>
      <c r="C45" s="308"/>
      <c r="D45" s="308"/>
      <c r="E45" s="311" t="s">
        <v>650</v>
      </c>
      <c r="F45" s="312" t="s">
        <v>650</v>
      </c>
      <c r="G45" s="14"/>
      <c r="K45" s="3"/>
    </row>
    <row r="46" spans="1:11" s="5" customFormat="1" ht="24" x14ac:dyDescent="0.25">
      <c r="A46" s="3"/>
      <c r="B46" s="52" t="s">
        <v>67</v>
      </c>
      <c r="C46" s="284" t="s">
        <v>482</v>
      </c>
      <c r="D46" s="284" t="s">
        <v>483</v>
      </c>
      <c r="E46" s="40"/>
      <c r="F46" s="41"/>
      <c r="G46" s="14"/>
      <c r="I46" s="3"/>
    </row>
    <row r="47" spans="1:11" s="5" customFormat="1" ht="24" x14ac:dyDescent="0.25">
      <c r="A47" s="3"/>
      <c r="B47" s="52" t="s">
        <v>118</v>
      </c>
      <c r="C47" s="284" t="s">
        <v>482</v>
      </c>
      <c r="D47" s="284" t="s">
        <v>485</v>
      </c>
      <c r="E47" s="40"/>
      <c r="F47" s="41"/>
      <c r="G47" s="14"/>
      <c r="I47" s="3"/>
    </row>
    <row r="48" spans="1:11" s="5" customFormat="1" x14ac:dyDescent="0.25">
      <c r="A48" s="3"/>
      <c r="B48" s="549" t="s">
        <v>101</v>
      </c>
      <c r="C48" s="550"/>
      <c r="D48" s="550"/>
      <c r="E48" s="15" t="str">
        <f>IF((E46)=0,"NR",(E47/E46))</f>
        <v>NR</v>
      </c>
      <c r="F48" s="36" t="str">
        <f>IF((F46)=0,"NR",(F47/F46))</f>
        <v>NR</v>
      </c>
      <c r="G48" s="14"/>
      <c r="I48" s="3"/>
    </row>
    <row r="49" spans="1:11" s="5" customFormat="1" ht="17.25" customHeight="1" thickBot="1" x14ac:dyDescent="0.3">
      <c r="A49" s="3"/>
      <c r="B49" s="577" t="s">
        <v>22</v>
      </c>
      <c r="C49" s="578"/>
      <c r="D49" s="579"/>
      <c r="E49" s="37" t="str">
        <f>IF((E46)="0","Ano",IF((E48)&lt;0,"Chyba",IF(E48&gt;7.5,"Ano","Ne")))</f>
        <v>Ano</v>
      </c>
      <c r="F49" s="38" t="str">
        <f>IF((F46)="0","Ano",IF((F48)&lt;0,"Chyba",IF(F48&gt;7.5,"Ano","Ne")))</f>
        <v>Ano</v>
      </c>
      <c r="G49" s="14"/>
      <c r="I49" s="3"/>
    </row>
    <row r="50" spans="1:11" s="5" customFormat="1" ht="5.25" customHeight="1" thickBot="1" x14ac:dyDescent="0.3">
      <c r="A50" s="3"/>
      <c r="B50" s="4"/>
      <c r="C50" s="14"/>
      <c r="E50" s="1"/>
      <c r="F50" s="1"/>
      <c r="G50" s="14"/>
      <c r="I50" s="3"/>
    </row>
    <row r="51" spans="1:11" s="5" customFormat="1" ht="20.25" customHeight="1" x14ac:dyDescent="0.25">
      <c r="A51" s="3"/>
      <c r="B51" s="57" t="s">
        <v>125</v>
      </c>
      <c r="C51" s="58" t="s">
        <v>63</v>
      </c>
      <c r="D51" s="58" t="s">
        <v>115</v>
      </c>
      <c r="E51" s="34" t="str">
        <f>IF($D$8&gt;1,$D$8,"")</f>
        <v/>
      </c>
      <c r="F51" s="35" t="e">
        <f>IF($D$8&gt;1,$D$8-1,"")</f>
        <v>#VALUE!</v>
      </c>
      <c r="G51" s="14"/>
    </row>
    <row r="52" spans="1:11" s="5" customFormat="1" ht="10.15" customHeight="1" x14ac:dyDescent="0.25">
      <c r="A52" s="1"/>
      <c r="B52" s="310"/>
      <c r="C52" s="308"/>
      <c r="D52" s="308"/>
      <c r="E52" s="311" t="s">
        <v>650</v>
      </c>
      <c r="F52" s="312" t="s">
        <v>650</v>
      </c>
      <c r="G52" s="14"/>
      <c r="K52" s="3"/>
    </row>
    <row r="53" spans="1:11" s="5" customFormat="1" ht="36" x14ac:dyDescent="0.25">
      <c r="A53" s="3"/>
      <c r="B53" s="52" t="s">
        <v>23</v>
      </c>
      <c r="C53" s="284" t="s">
        <v>471</v>
      </c>
      <c r="D53" s="284" t="s">
        <v>486</v>
      </c>
      <c r="E53" s="40"/>
      <c r="F53" s="41"/>
      <c r="G53" s="14"/>
    </row>
    <row r="54" spans="1:11" s="5" customFormat="1" ht="24" x14ac:dyDescent="0.25">
      <c r="A54" s="3"/>
      <c r="B54" s="52" t="s">
        <v>25</v>
      </c>
      <c r="C54" s="284" t="s">
        <v>471</v>
      </c>
      <c r="D54" s="284" t="s">
        <v>487</v>
      </c>
      <c r="E54" s="40"/>
      <c r="F54" s="41"/>
      <c r="G54" s="14"/>
    </row>
    <row r="55" spans="1:11" s="5" customFormat="1" ht="36" x14ac:dyDescent="0.25">
      <c r="A55" s="3"/>
      <c r="B55" s="52" t="s">
        <v>27</v>
      </c>
      <c r="C55" s="284" t="s">
        <v>471</v>
      </c>
      <c r="D55" s="284" t="s">
        <v>488</v>
      </c>
      <c r="E55" s="40"/>
      <c r="F55" s="41"/>
      <c r="G55" s="14"/>
    </row>
    <row r="56" spans="1:11" s="5" customFormat="1" ht="17.25" customHeight="1" x14ac:dyDescent="0.25">
      <c r="A56" s="3"/>
      <c r="B56" s="549" t="s">
        <v>102</v>
      </c>
      <c r="C56" s="550"/>
      <c r="D56" s="550"/>
      <c r="E56" s="15" t="str">
        <f>IF(E54=0,"NR",(E53+E54+E55)/E54)</f>
        <v>NR</v>
      </c>
      <c r="F56" s="36" t="str">
        <f>IF(F54=0,"NR",(F53+F54+F55)/F54)</f>
        <v>NR</v>
      </c>
      <c r="G56" s="14"/>
    </row>
    <row r="57" spans="1:11" s="5" customFormat="1" ht="17.25" customHeight="1" thickBot="1" x14ac:dyDescent="0.3">
      <c r="A57" s="3"/>
      <c r="B57" s="536" t="s">
        <v>126</v>
      </c>
      <c r="C57" s="537"/>
      <c r="D57" s="537"/>
      <c r="E57" s="37" t="str">
        <f>IF((E56)="NR","NR",IF((E56)&lt;1,"Ano","Ne"))</f>
        <v>NR</v>
      </c>
      <c r="F57" s="38" t="str">
        <f>IF((F56)="NR","NR",IF((F56)&lt;1,"Ano","Ne"))</f>
        <v>NR</v>
      </c>
      <c r="G57" s="14"/>
    </row>
    <row r="58" spans="1:11" ht="5.25" customHeight="1" thickBot="1" x14ac:dyDescent="0.3">
      <c r="B58" s="4"/>
      <c r="C58" s="14"/>
      <c r="D58" s="5"/>
    </row>
    <row r="59" spans="1:11" s="5" customFormat="1" ht="20.25" customHeight="1" thickBot="1" x14ac:dyDescent="0.3">
      <c r="A59" s="3"/>
      <c r="B59" s="575" t="s">
        <v>29</v>
      </c>
      <c r="C59" s="576"/>
      <c r="D59" s="576"/>
      <c r="E59" s="33"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543" t="s">
        <v>127</v>
      </c>
      <c r="C61" s="544"/>
      <c r="D61" s="545"/>
      <c r="E61" s="17"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E30 E35 E40 E59 E61">
    <cfRule type="containsText" dxfId="122" priority="61" operator="containsText" text="Ne">
      <formula>NOT(ISERROR(SEARCH("Ne",E30)))</formula>
    </cfRule>
    <cfRule type="containsText" dxfId="121" priority="62" operator="containsText" text="Ano">
      <formula>NOT(ISERROR(SEARCH("Ano",E30)))</formula>
    </cfRule>
  </conditionalFormatting>
  <conditionalFormatting sqref="A33:A36 A1:A3 A38:A42 A24:A26 A44 A53:A1048576 A46:A51 A28:A31 A5:A14">
    <cfRule type="beginsWith" dxfId="120" priority="59" operator="beginsWith" text="RE">
      <formula>LEFT(A1,LEN("RE"))="RE"</formula>
    </cfRule>
    <cfRule type="containsText" dxfId="119" priority="60" operator="containsText" text="&quot;RELEVANTNÍ&quot;">
      <formula>NOT(ISERROR(SEARCH("""RELEVANTNÍ""",A1)))</formula>
    </cfRule>
  </conditionalFormatting>
  <conditionalFormatting sqref="E1:F1 F16:F18 E9:F9 E24:F25 E50:F50 E58:F1048576 E35:F37 E40:F42 F38:F39 E14:F14 E30:F32 F26 B16:E16 F33 F23 E3:F3 F20 F28:F29">
    <cfRule type="beginsWith" dxfId="118" priority="58" operator="beginsWith" text="RE">
      <formula>LEFT(B1,LEN("RE"))="RE"</formula>
    </cfRule>
  </conditionalFormatting>
  <conditionalFormatting sqref="E15">
    <cfRule type="beginsWith" dxfId="117" priority="57" operator="beginsWith" text="RE">
      <formula>LEFT(E15,LEN("RE"))="RE"</formula>
    </cfRule>
  </conditionalFormatting>
  <conditionalFormatting sqref="A4">
    <cfRule type="beginsWith" dxfId="116" priority="52" operator="beginsWith" text="RE">
      <formula>LEFT(A4,LEN("RE"))="RE"</formula>
    </cfRule>
    <cfRule type="containsText" dxfId="115" priority="53" operator="containsText" text="&quot;RELEVANTNÍ&quot;">
      <formula>NOT(ISERROR(SEARCH("""RELEVANTNÍ""",A4)))</formula>
    </cfRule>
  </conditionalFormatting>
  <conditionalFormatting sqref="A15:A18 A20:A23">
    <cfRule type="beginsWith" dxfId="114" priority="50" operator="beginsWith" text="RE">
      <formula>LEFT(A15,LEN("RE"))="RE"</formula>
    </cfRule>
    <cfRule type="containsText" dxfId="113" priority="51" operator="containsText" text="&quot;RELEVANTNÍ&quot;">
      <formula>NOT(ISERROR(SEARCH("""RELEVANTNÍ""",A15)))</formula>
    </cfRule>
  </conditionalFormatting>
  <conditionalFormatting sqref="E48:F48">
    <cfRule type="beginsWith" dxfId="112" priority="49" operator="beginsWith" text="RE">
      <formula>LEFT(E48,LEN("RE"))="RE"</formula>
    </cfRule>
  </conditionalFormatting>
  <conditionalFormatting sqref="E56:F57">
    <cfRule type="beginsWith" dxfId="111" priority="48" operator="beginsWith" text="RE">
      <formula>LEFT(E56,LEN("RE"))="RE"</formula>
    </cfRule>
  </conditionalFormatting>
  <conditionalFormatting sqref="E28:E29">
    <cfRule type="beginsWith" dxfId="110" priority="47" operator="beginsWith" text="RE">
      <formula>LEFT(E28,LEN("RE"))="RE"</formula>
    </cfRule>
  </conditionalFormatting>
  <conditionalFormatting sqref="E28:E29">
    <cfRule type="expression" dxfId="109" priority="46">
      <formula>$E$25="NERELEVANTNÍ"</formula>
    </cfRule>
  </conditionalFormatting>
  <conditionalFormatting sqref="E46:F47">
    <cfRule type="beginsWith" dxfId="108" priority="45" operator="beginsWith" text="RE">
      <formula>LEFT(E46,LEN("RE"))="RE"</formula>
    </cfRule>
  </conditionalFormatting>
  <conditionalFormatting sqref="E46:F47">
    <cfRule type="expression" dxfId="107" priority="44">
      <formula>$E$42="NERELEVANTNÍ"</formula>
    </cfRule>
  </conditionalFormatting>
  <conditionalFormatting sqref="E53:F55">
    <cfRule type="beginsWith" dxfId="106" priority="43" operator="beginsWith" text="RE">
      <formula>LEFT(E53,LEN("RE"))="RE"</formula>
    </cfRule>
  </conditionalFormatting>
  <conditionalFormatting sqref="E53:F55">
    <cfRule type="expression" dxfId="105" priority="42">
      <formula>$E$42="NERELEVANTNÍ"</formula>
    </cfRule>
  </conditionalFormatting>
  <conditionalFormatting sqref="A43">
    <cfRule type="beginsWith" dxfId="104" priority="40" operator="beginsWith" text="RE">
      <formula>LEFT(A43,LEN("RE"))="RE"</formula>
    </cfRule>
    <cfRule type="containsText" dxfId="103" priority="41" operator="containsText" text="&quot;RELEVANTNÍ&quot;">
      <formula>NOT(ISERROR(SEARCH("""RELEVANTNÍ""",A43)))</formula>
    </cfRule>
  </conditionalFormatting>
  <conditionalFormatting sqref="E43:F43">
    <cfRule type="beginsWith" dxfId="102" priority="39" operator="beginsWith" text="RE">
      <formula>LEFT(E43,LEN("RE"))="RE"</formula>
    </cfRule>
  </conditionalFormatting>
  <conditionalFormatting sqref="E49:F49">
    <cfRule type="beginsWith" dxfId="101" priority="37" operator="beginsWith" text="RE">
      <formula>LEFT(E49,LEN("RE"))="RE"</formula>
    </cfRule>
  </conditionalFormatting>
  <conditionalFormatting sqref="E33">
    <cfRule type="beginsWith" dxfId="100" priority="36" operator="beginsWith" text="RE">
      <formula>LEFT(E33,LEN("RE"))="RE"</formula>
    </cfRule>
  </conditionalFormatting>
  <conditionalFormatting sqref="E34">
    <cfRule type="beginsWith" dxfId="99" priority="35" operator="beginsWith" text="RE">
      <formula>LEFT(E34,LEN("RE"))="RE"</formula>
    </cfRule>
  </conditionalFormatting>
  <conditionalFormatting sqref="E38">
    <cfRule type="beginsWith" dxfId="98" priority="34" operator="beginsWith" text="RE">
      <formula>LEFT(E38,LEN("RE"))="RE"</formula>
    </cfRule>
  </conditionalFormatting>
  <conditionalFormatting sqref="E39">
    <cfRule type="beginsWith" dxfId="97" priority="33" operator="beginsWith" text="RE">
      <formula>LEFT(E39,LEN("RE"))="RE"</formula>
    </cfRule>
  </conditionalFormatting>
  <conditionalFormatting sqref="E26">
    <cfRule type="beginsWith" dxfId="96" priority="32" operator="beginsWith" text="RE">
      <formula>LEFT(E26,LEN("RE"))="RE"</formula>
    </cfRule>
  </conditionalFormatting>
  <conditionalFormatting sqref="E44:F44">
    <cfRule type="beginsWith" dxfId="95" priority="31" operator="beginsWith" text="RE">
      <formula>LEFT(E44,LEN("RE"))="RE"</formula>
    </cfRule>
  </conditionalFormatting>
  <conditionalFormatting sqref="E51:F51">
    <cfRule type="beginsWith" dxfId="94" priority="30" operator="beginsWith" text="RE">
      <formula>LEFT(E51,LEN("RE"))="RE"</formula>
    </cfRule>
  </conditionalFormatting>
  <conditionalFormatting sqref="E23">
    <cfRule type="containsText" dxfId="93" priority="26" operator="containsText" text="Ne">
      <formula>NOT(ISERROR(SEARCH("Ne",E23)))</formula>
    </cfRule>
    <cfRule type="containsText" dxfId="92" priority="27" operator="containsText" text="Ano">
      <formula>NOT(ISERROR(SEARCH("Ano",E23)))</formula>
    </cfRule>
  </conditionalFormatting>
  <conditionalFormatting sqref="E17 E21:E23">
    <cfRule type="beginsWith" dxfId="91" priority="25" operator="beginsWith" text="RE">
      <formula>LEFT(E17,LEN("RE"))="RE"</formula>
    </cfRule>
  </conditionalFormatting>
  <conditionalFormatting sqref="E20:E22">
    <cfRule type="expression" dxfId="90" priority="24">
      <formula>$E$17="NERELEVANTNÍ"</formula>
    </cfRule>
  </conditionalFormatting>
  <conditionalFormatting sqref="E18">
    <cfRule type="beginsWith" dxfId="89" priority="23" operator="beginsWith" text="RE">
      <formula>LEFT(E18,LEN("RE"))="RE"</formula>
    </cfRule>
  </conditionalFormatting>
  <conditionalFormatting sqref="F15">
    <cfRule type="beginsWith" dxfId="88" priority="21" operator="beginsWith" text="RE">
      <formula>LEFT(F15,LEN("RE"))="RE"</formula>
    </cfRule>
  </conditionalFormatting>
  <conditionalFormatting sqref="E10:F10">
    <cfRule type="beginsWith" dxfId="87" priority="19" operator="beginsWith" text="RE">
      <formula>LEFT(E10,LEN("RE"))="RE"</formula>
    </cfRule>
  </conditionalFormatting>
  <conditionalFormatting sqref="E11:F11">
    <cfRule type="beginsWith" dxfId="86" priority="16" operator="beginsWith" text="RE">
      <formula>LEFT(E11,LEN("RE"))="RE"</formula>
    </cfRule>
  </conditionalFormatting>
  <conditionalFormatting sqref="A52">
    <cfRule type="beginsWith" dxfId="85" priority="14" operator="beginsWith" text="RE">
      <formula>LEFT(A52,LEN("RE"))="RE"</formula>
    </cfRule>
    <cfRule type="containsText" dxfId="84" priority="15" operator="containsText" text="&quot;RELEVANTNÍ&quot;">
      <formula>NOT(ISERROR(SEARCH("""RELEVANTNÍ""",A52)))</formula>
    </cfRule>
  </conditionalFormatting>
  <conditionalFormatting sqref="E52:F52">
    <cfRule type="beginsWith" dxfId="83" priority="13" operator="beginsWith" text="RE">
      <formula>LEFT(E52,LEN("RE"))="RE"</formula>
    </cfRule>
  </conditionalFormatting>
  <conditionalFormatting sqref="A45">
    <cfRule type="beginsWith" dxfId="82" priority="11" operator="beginsWith" text="RE">
      <formula>LEFT(A45,LEN("RE"))="RE"</formula>
    </cfRule>
    <cfRule type="containsText" dxfId="81" priority="12" operator="containsText" text="&quot;RELEVANTNÍ&quot;">
      <formula>NOT(ISERROR(SEARCH("""RELEVANTNÍ""",A45)))</formula>
    </cfRule>
  </conditionalFormatting>
  <conditionalFormatting sqref="E45:F45">
    <cfRule type="beginsWith" dxfId="80" priority="10" operator="beginsWith" text="RE">
      <formula>LEFT(E45,LEN("RE"))="RE"</formula>
    </cfRule>
  </conditionalFormatting>
  <conditionalFormatting sqref="F19">
    <cfRule type="beginsWith" dxfId="79" priority="9" operator="beginsWith" text="RE">
      <formula>LEFT(F19,LEN("RE"))="RE"</formula>
    </cfRule>
  </conditionalFormatting>
  <conditionalFormatting sqref="E19">
    <cfRule type="beginsWith" dxfId="78" priority="8" operator="beginsWith" text="RE">
      <formula>LEFT(E19,LEN("RE"))="RE"</formula>
    </cfRule>
  </conditionalFormatting>
  <conditionalFormatting sqref="F27">
    <cfRule type="beginsWith" dxfId="77" priority="7" operator="beginsWith" text="RE">
      <formula>LEFT(F27,LEN("RE"))="RE"</formula>
    </cfRule>
  </conditionalFormatting>
  <conditionalFormatting sqref="E27">
    <cfRule type="beginsWith" dxfId="76" priority="6" operator="beginsWith" text="RE">
      <formula>LEFT(E27,LEN("RE"))="RE"</formula>
    </cfRule>
  </conditionalFormatting>
  <conditionalFormatting sqref="E12:F12">
    <cfRule type="beginsWith" dxfId="75" priority="5" operator="beginsWith" text="RE">
      <formula>LEFT(E12,LEN("RE"))="RE"</formula>
    </cfRule>
  </conditionalFormatting>
  <conditionalFormatting sqref="E13:F13">
    <cfRule type="beginsWith" dxfId="74" priority="4" operator="beginsWith" text="RE">
      <formula>LEFT(E13,LEN("RE"))="RE"</formula>
    </cfRule>
  </conditionalFormatting>
  <conditionalFormatting sqref="E4:F6">
    <cfRule type="beginsWith" dxfId="73" priority="2" operator="beginsWith" text="RE">
      <formula>LEFT(E4,LEN("RE"))="RE"</formula>
    </cfRule>
  </conditionalFormatting>
  <conditionalFormatting sqref="E7:F8">
    <cfRule type="beginsWith" dxfId="72" priority="1" operator="beginsWith" text="RE">
      <formula>LEFT(E7,LEN("RE"))="RE"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2">
        <x14:dataValidation type="list" allowBlank="1" showErrorMessage="1" promptTitle="Vyberte" xr:uid="{00000000-0002-0000-0500-000001000000}">
          <x14:formula1>
            <xm:f>'2b Právní formy žadatelů'!$B$79:$B$81</xm:f>
          </x14:formula1>
          <xm:sqref>E33:E34 E38:E39</xm:sqref>
        </x14:dataValidation>
        <x14:dataValidation type="list" allowBlank="1" showInputMessage="1" showErrorMessage="1" xr:uid="{0E1FD498-3EA9-4C80-AB5C-540553BA5624}">
          <x14:formula1>
            <xm:f>'2b Právní formy žadatelů'!$B$79:$B$81</xm:f>
          </x14:formula1>
          <xm:sqref>D11:F11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9" sqref="F19"/>
    </sheetView>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232"/>
    </row>
    <row r="2" spans="2:6" x14ac:dyDescent="0.25">
      <c r="B2" s="229" t="s">
        <v>429</v>
      </c>
      <c r="C2" s="229" t="s">
        <v>90</v>
      </c>
      <c r="D2" s="229" t="s">
        <v>430</v>
      </c>
      <c r="E2" s="230"/>
      <c r="F2" s="229" t="s">
        <v>658</v>
      </c>
    </row>
    <row r="3" spans="2:6" x14ac:dyDescent="0.25">
      <c r="B3" s="231" t="s">
        <v>558</v>
      </c>
      <c r="C3" s="233" t="s">
        <v>431</v>
      </c>
      <c r="D3" s="231" t="s">
        <v>432</v>
      </c>
      <c r="E3" s="230"/>
    </row>
    <row r="4" spans="2:6" x14ac:dyDescent="0.25">
      <c r="B4" s="231" t="s">
        <v>597</v>
      </c>
      <c r="C4" s="233" t="s">
        <v>433</v>
      </c>
      <c r="D4" s="231" t="s">
        <v>434</v>
      </c>
      <c r="E4" s="230"/>
      <c r="F4" s="233" t="s">
        <v>435</v>
      </c>
    </row>
    <row r="5" spans="2:6" x14ac:dyDescent="0.25">
      <c r="B5" s="231" t="s">
        <v>567</v>
      </c>
      <c r="C5" s="233" t="s">
        <v>495</v>
      </c>
      <c r="D5" s="231"/>
      <c r="E5" s="230"/>
      <c r="F5" t="s">
        <v>440</v>
      </c>
    </row>
    <row r="6" spans="2:6" x14ac:dyDescent="0.25">
      <c r="B6" s="231" t="s">
        <v>576</v>
      </c>
      <c r="C6" s="233" t="s">
        <v>496</v>
      </c>
      <c r="D6" s="231"/>
      <c r="E6" s="230"/>
      <c r="F6" s="233" t="s">
        <v>441</v>
      </c>
    </row>
    <row r="7" spans="2:6" x14ac:dyDescent="0.25">
      <c r="B7" s="231" t="s">
        <v>607</v>
      </c>
      <c r="C7" s="233" t="s">
        <v>435</v>
      </c>
      <c r="D7" s="231" t="s">
        <v>436</v>
      </c>
      <c r="E7" s="230"/>
      <c r="F7" t="s">
        <v>443</v>
      </c>
    </row>
    <row r="8" spans="2:6" x14ac:dyDescent="0.25">
      <c r="B8" s="231" t="s">
        <v>564</v>
      </c>
      <c r="C8" s="233" t="s">
        <v>497</v>
      </c>
      <c r="D8" s="231" t="s">
        <v>437</v>
      </c>
      <c r="E8" s="230"/>
      <c r="F8" s="233" t="s">
        <v>445</v>
      </c>
    </row>
    <row r="9" spans="2:6" ht="25.5" x14ac:dyDescent="0.25">
      <c r="B9" s="231" t="s">
        <v>598</v>
      </c>
      <c r="C9" s="233" t="s">
        <v>438</v>
      </c>
      <c r="D9" s="231" t="s">
        <v>434</v>
      </c>
      <c r="E9" s="230"/>
      <c r="F9" s="287" t="s">
        <v>529</v>
      </c>
    </row>
    <row r="10" spans="2:6" x14ac:dyDescent="0.25">
      <c r="B10" s="231" t="s">
        <v>619</v>
      </c>
      <c r="C10" s="233" t="s">
        <v>498</v>
      </c>
      <c r="D10" s="231"/>
      <c r="E10" s="230"/>
      <c r="F10" s="233" t="s">
        <v>538</v>
      </c>
    </row>
    <row r="11" spans="2:6" ht="25.5" x14ac:dyDescent="0.25">
      <c r="B11" s="231" t="s">
        <v>618</v>
      </c>
      <c r="C11" s="233" t="s">
        <v>499</v>
      </c>
      <c r="D11" s="231"/>
      <c r="E11" s="230"/>
      <c r="F11" s="233" t="s">
        <v>539</v>
      </c>
    </row>
    <row r="12" spans="2:6" x14ac:dyDescent="0.25">
      <c r="B12" s="231" t="s">
        <v>617</v>
      </c>
      <c r="C12" s="233" t="s">
        <v>500</v>
      </c>
      <c r="D12" s="231"/>
      <c r="E12" s="230"/>
      <c r="F12" s="233" t="s">
        <v>540</v>
      </c>
    </row>
    <row r="13" spans="2:6" x14ac:dyDescent="0.25">
      <c r="B13" s="231" t="s">
        <v>623</v>
      </c>
      <c r="C13" s="233" t="s">
        <v>501</v>
      </c>
      <c r="D13" s="231"/>
      <c r="E13" s="230"/>
      <c r="F13" s="233" t="s">
        <v>541</v>
      </c>
    </row>
    <row r="14" spans="2:6" x14ac:dyDescent="0.25">
      <c r="B14" s="231" t="s">
        <v>624</v>
      </c>
      <c r="C14" s="233" t="s">
        <v>502</v>
      </c>
      <c r="D14" s="231" t="s">
        <v>439</v>
      </c>
      <c r="E14" s="230"/>
    </row>
    <row r="15" spans="2:6" ht="25.5" x14ac:dyDescent="0.25">
      <c r="B15" s="231" t="s">
        <v>625</v>
      </c>
      <c r="C15" s="233" t="s">
        <v>503</v>
      </c>
      <c r="D15" s="231"/>
      <c r="E15" s="229" t="s">
        <v>688</v>
      </c>
      <c r="F15" s="233" t="s">
        <v>431</v>
      </c>
    </row>
    <row r="16" spans="2:6" x14ac:dyDescent="0.25">
      <c r="B16" s="231" t="s">
        <v>562</v>
      </c>
      <c r="C16" s="233" t="s">
        <v>504</v>
      </c>
      <c r="D16" s="231"/>
      <c r="E16" s="230"/>
      <c r="F16" s="233" t="s">
        <v>535</v>
      </c>
    </row>
    <row r="17" spans="2:6" x14ac:dyDescent="0.25">
      <c r="B17" s="231" t="s">
        <v>606</v>
      </c>
      <c r="C17" s="233" t="s">
        <v>505</v>
      </c>
      <c r="D17" s="231"/>
      <c r="E17" s="230"/>
      <c r="F17" s="233" t="s">
        <v>497</v>
      </c>
    </row>
    <row r="18" spans="2:6" x14ac:dyDescent="0.25">
      <c r="B18" s="231" t="s">
        <v>561</v>
      </c>
      <c r="C18" s="233" t="s">
        <v>506</v>
      </c>
      <c r="D18" s="231"/>
      <c r="E18" s="230"/>
      <c r="F18" s="233" t="s">
        <v>457</v>
      </c>
    </row>
    <row r="19" spans="2:6" x14ac:dyDescent="0.25">
      <c r="B19" s="231" t="s">
        <v>604</v>
      </c>
      <c r="C19" s="233" t="s">
        <v>507</v>
      </c>
      <c r="D19" s="231"/>
      <c r="E19" s="229" t="s">
        <v>689</v>
      </c>
      <c r="F19" s="233" t="s">
        <v>451</v>
      </c>
    </row>
    <row r="20" spans="2:6" x14ac:dyDescent="0.25">
      <c r="B20" s="231" t="s">
        <v>609</v>
      </c>
      <c r="C20" s="233" t="s">
        <v>440</v>
      </c>
      <c r="D20" s="231" t="s">
        <v>436</v>
      </c>
      <c r="E20" s="230"/>
      <c r="F20" s="233" t="s">
        <v>534</v>
      </c>
    </row>
    <row r="21" spans="2:6" x14ac:dyDescent="0.25">
      <c r="B21" s="231" t="s">
        <v>611</v>
      </c>
      <c r="C21" s="233" t="s">
        <v>441</v>
      </c>
      <c r="D21" s="231" t="s">
        <v>436</v>
      </c>
      <c r="E21" s="230"/>
    </row>
    <row r="22" spans="2:6" x14ac:dyDescent="0.25">
      <c r="B22" s="231" t="s">
        <v>615</v>
      </c>
      <c r="C22" s="233" t="s">
        <v>508</v>
      </c>
      <c r="D22" s="231"/>
    </row>
    <row r="23" spans="2:6" x14ac:dyDescent="0.25">
      <c r="B23" s="231" t="s">
        <v>613</v>
      </c>
      <c r="C23" s="233" t="s">
        <v>509</v>
      </c>
      <c r="D23" s="231"/>
      <c r="E23" s="230"/>
    </row>
    <row r="24" spans="2:6" x14ac:dyDescent="0.25">
      <c r="B24" s="231" t="s">
        <v>614</v>
      </c>
      <c r="C24" s="233" t="s">
        <v>510</v>
      </c>
      <c r="D24" s="231"/>
      <c r="E24" s="230"/>
    </row>
    <row r="25" spans="2:6" x14ac:dyDescent="0.25">
      <c r="B25" s="231" t="s">
        <v>556</v>
      </c>
      <c r="C25" s="233" t="s">
        <v>511</v>
      </c>
      <c r="D25" s="231" t="s">
        <v>434</v>
      </c>
      <c r="E25" s="230"/>
    </row>
    <row r="26" spans="2:6" x14ac:dyDescent="0.25">
      <c r="B26" s="231" t="s">
        <v>557</v>
      </c>
      <c r="C26" s="233" t="s">
        <v>442</v>
      </c>
      <c r="D26" s="231" t="s">
        <v>434</v>
      </c>
      <c r="E26" s="230"/>
    </row>
    <row r="27" spans="2:6" x14ac:dyDescent="0.25">
      <c r="B27" s="231" t="s">
        <v>566</v>
      </c>
      <c r="C27" s="233" t="s">
        <v>512</v>
      </c>
      <c r="D27" s="231"/>
      <c r="E27" s="230"/>
    </row>
    <row r="28" spans="2:6" x14ac:dyDescent="0.25">
      <c r="B28" s="231" t="s">
        <v>608</v>
      </c>
      <c r="C28" s="233" t="s">
        <v>443</v>
      </c>
      <c r="D28" s="231" t="s">
        <v>436</v>
      </c>
      <c r="E28" s="230"/>
    </row>
    <row r="29" spans="2:6" x14ac:dyDescent="0.25">
      <c r="B29" s="231" t="s">
        <v>559</v>
      </c>
      <c r="C29" s="233" t="s">
        <v>444</v>
      </c>
      <c r="D29" s="231" t="s">
        <v>434</v>
      </c>
      <c r="E29" s="230"/>
    </row>
    <row r="30" spans="2:6" x14ac:dyDescent="0.25">
      <c r="B30" s="231" t="s">
        <v>594</v>
      </c>
      <c r="C30" s="233" t="s">
        <v>513</v>
      </c>
      <c r="D30" s="231"/>
      <c r="E30" s="230"/>
    </row>
    <row r="31" spans="2:6" x14ac:dyDescent="0.25">
      <c r="B31" s="231" t="s">
        <v>591</v>
      </c>
      <c r="C31" s="233" t="s">
        <v>514</v>
      </c>
      <c r="D31" s="231"/>
      <c r="E31" s="230"/>
    </row>
    <row r="32" spans="2:6" x14ac:dyDescent="0.25">
      <c r="B32" s="231" t="s">
        <v>586</v>
      </c>
      <c r="C32" s="233" t="s">
        <v>515</v>
      </c>
      <c r="D32" s="231"/>
      <c r="E32" s="230"/>
    </row>
    <row r="33" spans="2:5" x14ac:dyDescent="0.25">
      <c r="B33" s="231" t="s">
        <v>585</v>
      </c>
      <c r="C33" s="233" t="s">
        <v>516</v>
      </c>
      <c r="D33" s="231"/>
      <c r="E33" s="230"/>
    </row>
    <row r="34" spans="2:5" x14ac:dyDescent="0.25">
      <c r="B34" s="231" t="s">
        <v>581</v>
      </c>
      <c r="C34" s="233" t="s">
        <v>517</v>
      </c>
      <c r="D34" s="231"/>
      <c r="E34" s="230"/>
    </row>
    <row r="35" spans="2:5" x14ac:dyDescent="0.25">
      <c r="B35" s="231" t="s">
        <v>595</v>
      </c>
      <c r="C35" s="233" t="s">
        <v>518</v>
      </c>
      <c r="D35" s="231"/>
      <c r="E35" s="230"/>
    </row>
    <row r="36" spans="2:5" x14ac:dyDescent="0.25">
      <c r="B36" s="231" t="s">
        <v>616</v>
      </c>
      <c r="C36" s="233" t="s">
        <v>519</v>
      </c>
      <c r="D36" s="231"/>
      <c r="E36" s="230"/>
    </row>
    <row r="37" spans="2:5" ht="25.5" x14ac:dyDescent="0.25">
      <c r="B37" s="231" t="s">
        <v>601</v>
      </c>
      <c r="C37" s="233" t="s">
        <v>520</v>
      </c>
      <c r="D37" s="231"/>
      <c r="E37" s="230"/>
    </row>
    <row r="38" spans="2:5" x14ac:dyDescent="0.25">
      <c r="B38" s="231" t="s">
        <v>568</v>
      </c>
      <c r="C38" s="233" t="s">
        <v>445</v>
      </c>
      <c r="D38" s="231" t="s">
        <v>436</v>
      </c>
      <c r="E38" s="230"/>
    </row>
    <row r="39" spans="2:5" x14ac:dyDescent="0.25">
      <c r="B39" s="231" t="s">
        <v>583</v>
      </c>
      <c r="C39" s="233" t="s">
        <v>521</v>
      </c>
      <c r="D39" s="231"/>
      <c r="E39" s="230"/>
    </row>
    <row r="40" spans="2:5" x14ac:dyDescent="0.25">
      <c r="B40" s="231" t="s">
        <v>582</v>
      </c>
      <c r="C40" s="233" t="s">
        <v>522</v>
      </c>
      <c r="D40" s="231"/>
      <c r="E40" s="230"/>
    </row>
    <row r="41" spans="2:5" x14ac:dyDescent="0.25">
      <c r="B41" s="231" t="s">
        <v>621</v>
      </c>
      <c r="C41" s="233" t="s">
        <v>523</v>
      </c>
      <c r="D41" s="231"/>
      <c r="E41" s="230"/>
    </row>
    <row r="42" spans="2:5" x14ac:dyDescent="0.25">
      <c r="B42" s="231" t="s">
        <v>622</v>
      </c>
      <c r="C42" s="233" t="s">
        <v>524</v>
      </c>
      <c r="D42" s="231"/>
      <c r="E42" s="230"/>
    </row>
    <row r="43" spans="2:5" x14ac:dyDescent="0.25">
      <c r="B43" s="231" t="s">
        <v>600</v>
      </c>
      <c r="C43" s="233" t="s">
        <v>525</v>
      </c>
      <c r="D43" s="231"/>
      <c r="E43" s="230"/>
    </row>
    <row r="44" spans="2:5" x14ac:dyDescent="0.25">
      <c r="B44" s="231" t="s">
        <v>602</v>
      </c>
      <c r="C44" s="233" t="s">
        <v>526</v>
      </c>
      <c r="D44" s="231" t="s">
        <v>434</v>
      </c>
      <c r="E44" s="230"/>
    </row>
    <row r="45" spans="2:5" x14ac:dyDescent="0.25">
      <c r="B45" s="231" t="s">
        <v>552</v>
      </c>
      <c r="C45" s="233" t="s">
        <v>527</v>
      </c>
      <c r="D45" s="231" t="s">
        <v>446</v>
      </c>
      <c r="E45" s="230"/>
    </row>
    <row r="46" spans="2:5" x14ac:dyDescent="0.25">
      <c r="B46" s="231" t="s">
        <v>596</v>
      </c>
      <c r="C46" s="233" t="s">
        <v>528</v>
      </c>
      <c r="D46" s="231"/>
      <c r="E46" s="230"/>
    </row>
    <row r="47" spans="2:5" x14ac:dyDescent="0.25">
      <c r="B47" s="231" t="s">
        <v>570</v>
      </c>
      <c r="C47" s="287" t="s">
        <v>529</v>
      </c>
      <c r="D47" s="231"/>
      <c r="E47" s="230"/>
    </row>
    <row r="48" spans="2:5" x14ac:dyDescent="0.25">
      <c r="B48" s="231" t="s">
        <v>574</v>
      </c>
      <c r="C48" s="233" t="s">
        <v>530</v>
      </c>
      <c r="D48" s="231"/>
      <c r="E48" s="230"/>
    </row>
    <row r="49" spans="2:5" x14ac:dyDescent="0.25">
      <c r="B49" s="231" t="s">
        <v>610</v>
      </c>
      <c r="C49" s="233" t="s">
        <v>531</v>
      </c>
      <c r="D49" s="231"/>
      <c r="E49" s="230"/>
    </row>
    <row r="50" spans="2:5" x14ac:dyDescent="0.25">
      <c r="B50" s="231" t="s">
        <v>603</v>
      </c>
      <c r="C50" s="233" t="s">
        <v>532</v>
      </c>
      <c r="D50" s="231"/>
      <c r="E50" s="230"/>
    </row>
    <row r="51" spans="2:5" x14ac:dyDescent="0.25">
      <c r="B51" s="231" t="s">
        <v>587</v>
      </c>
      <c r="C51" s="233" t="s">
        <v>533</v>
      </c>
      <c r="D51" s="231"/>
      <c r="E51" s="230"/>
    </row>
    <row r="52" spans="2:5" x14ac:dyDescent="0.25">
      <c r="B52" s="231" t="s">
        <v>560</v>
      </c>
      <c r="C52" s="233" t="s">
        <v>447</v>
      </c>
      <c r="D52" s="231" t="s">
        <v>434</v>
      </c>
      <c r="E52" s="230"/>
    </row>
    <row r="53" spans="2:5" x14ac:dyDescent="0.25">
      <c r="B53" s="231" t="s">
        <v>555</v>
      </c>
      <c r="C53" s="233" t="s">
        <v>534</v>
      </c>
      <c r="D53" s="231" t="s">
        <v>437</v>
      </c>
      <c r="E53" s="230"/>
    </row>
    <row r="54" spans="2:5" x14ac:dyDescent="0.25">
      <c r="B54" s="231" t="s">
        <v>554</v>
      </c>
      <c r="C54" s="233" t="s">
        <v>535</v>
      </c>
      <c r="D54" s="231" t="s">
        <v>437</v>
      </c>
      <c r="E54" s="230"/>
    </row>
    <row r="55" spans="2:5" x14ac:dyDescent="0.25">
      <c r="B55" s="231" t="s">
        <v>593</v>
      </c>
      <c r="C55" s="233" t="s">
        <v>448</v>
      </c>
      <c r="D55" s="231" t="s">
        <v>434</v>
      </c>
      <c r="E55" s="230"/>
    </row>
    <row r="56" spans="2:5" x14ac:dyDescent="0.25">
      <c r="B56" s="231" t="s">
        <v>573</v>
      </c>
      <c r="C56" s="233" t="s">
        <v>536</v>
      </c>
      <c r="D56" s="231"/>
      <c r="E56" s="230"/>
    </row>
    <row r="57" spans="2:5" x14ac:dyDescent="0.25">
      <c r="B57" s="231" t="s">
        <v>569</v>
      </c>
      <c r="C57" s="233" t="s">
        <v>537</v>
      </c>
      <c r="D57" s="231"/>
      <c r="E57" s="230"/>
    </row>
    <row r="58" spans="2:5" x14ac:dyDescent="0.25">
      <c r="B58" s="231" t="s">
        <v>577</v>
      </c>
      <c r="C58" s="233" t="s">
        <v>538</v>
      </c>
      <c r="D58" s="231"/>
      <c r="E58" s="230"/>
    </row>
    <row r="59" spans="2:5" x14ac:dyDescent="0.25">
      <c r="B59" s="231" t="s">
        <v>578</v>
      </c>
      <c r="C59" s="233" t="s">
        <v>539</v>
      </c>
      <c r="D59" s="231" t="s">
        <v>436</v>
      </c>
      <c r="E59" s="230"/>
    </row>
    <row r="60" spans="2:5" x14ac:dyDescent="0.25">
      <c r="B60" s="231" t="s">
        <v>565</v>
      </c>
      <c r="C60" s="233" t="s">
        <v>457</v>
      </c>
      <c r="D60" s="231" t="s">
        <v>437</v>
      </c>
      <c r="E60" s="230"/>
    </row>
    <row r="61" spans="2:5" x14ac:dyDescent="0.25">
      <c r="B61" s="231" t="s">
        <v>572</v>
      </c>
      <c r="C61" s="233" t="s">
        <v>540</v>
      </c>
      <c r="D61" s="231" t="s">
        <v>436</v>
      </c>
      <c r="E61" s="230"/>
    </row>
    <row r="62" spans="2:5" x14ac:dyDescent="0.25">
      <c r="B62" s="231" t="s">
        <v>571</v>
      </c>
      <c r="C62" s="233" t="s">
        <v>541</v>
      </c>
      <c r="D62" s="231" t="s">
        <v>436</v>
      </c>
      <c r="E62" s="230"/>
    </row>
    <row r="63" spans="2:5" x14ac:dyDescent="0.25">
      <c r="B63" s="231" t="s">
        <v>599</v>
      </c>
      <c r="C63" s="233" t="s">
        <v>542</v>
      </c>
      <c r="D63" s="231"/>
      <c r="E63" s="230"/>
    </row>
    <row r="64" spans="2:5" x14ac:dyDescent="0.25">
      <c r="B64" s="231" t="s">
        <v>589</v>
      </c>
      <c r="C64" s="233" t="s">
        <v>449</v>
      </c>
      <c r="D64" s="231" t="s">
        <v>434</v>
      </c>
      <c r="E64" s="230"/>
    </row>
    <row r="65" spans="2:5" x14ac:dyDescent="0.25">
      <c r="B65" s="231" t="s">
        <v>563</v>
      </c>
      <c r="C65" s="233" t="s">
        <v>450</v>
      </c>
      <c r="D65" s="231" t="s">
        <v>434</v>
      </c>
      <c r="E65" s="230"/>
    </row>
    <row r="66" spans="2:5" x14ac:dyDescent="0.25">
      <c r="B66" s="231" t="s">
        <v>553</v>
      </c>
      <c r="C66" s="233" t="s">
        <v>451</v>
      </c>
      <c r="D66" s="231" t="s">
        <v>437</v>
      </c>
      <c r="E66" s="230"/>
    </row>
    <row r="67" spans="2:5" x14ac:dyDescent="0.25">
      <c r="B67" s="231" t="s">
        <v>590</v>
      </c>
      <c r="C67" s="233" t="s">
        <v>452</v>
      </c>
      <c r="D67" s="231" t="s">
        <v>434</v>
      </c>
      <c r="E67" s="230"/>
    </row>
    <row r="68" spans="2:5" x14ac:dyDescent="0.25">
      <c r="B68" s="231" t="s">
        <v>575</v>
      </c>
      <c r="C68" s="233" t="s">
        <v>543</v>
      </c>
      <c r="D68" s="231"/>
      <c r="E68" s="230"/>
    </row>
    <row r="69" spans="2:5" x14ac:dyDescent="0.25">
      <c r="B69" s="231" t="s">
        <v>580</v>
      </c>
      <c r="C69" s="233" t="s">
        <v>544</v>
      </c>
      <c r="D69" s="231"/>
      <c r="E69" s="230"/>
    </row>
    <row r="70" spans="2:5" x14ac:dyDescent="0.25">
      <c r="B70" s="231" t="s">
        <v>588</v>
      </c>
      <c r="C70" s="233" t="s">
        <v>453</v>
      </c>
      <c r="D70" s="231" t="s">
        <v>434</v>
      </c>
      <c r="E70" s="230"/>
    </row>
    <row r="71" spans="2:5" x14ac:dyDescent="0.25">
      <c r="B71" s="231" t="s">
        <v>584</v>
      </c>
      <c r="C71" s="233" t="s">
        <v>545</v>
      </c>
      <c r="D71" s="231"/>
      <c r="E71" s="230"/>
    </row>
    <row r="72" spans="2:5" x14ac:dyDescent="0.25">
      <c r="B72" s="231" t="s">
        <v>620</v>
      </c>
      <c r="C72" s="233" t="s">
        <v>546</v>
      </c>
      <c r="D72" s="231"/>
      <c r="E72" s="230"/>
    </row>
    <row r="73" spans="2:5" x14ac:dyDescent="0.25">
      <c r="B73" s="231" t="s">
        <v>612</v>
      </c>
      <c r="C73" s="233" t="s">
        <v>547</v>
      </c>
      <c r="D73" s="231"/>
      <c r="E73" s="230"/>
    </row>
    <row r="74" spans="2:5" x14ac:dyDescent="0.25">
      <c r="B74" s="231" t="s">
        <v>626</v>
      </c>
      <c r="C74" s="233" t="s">
        <v>548</v>
      </c>
      <c r="D74" s="231"/>
      <c r="E74" s="230"/>
    </row>
    <row r="75" spans="2:5" x14ac:dyDescent="0.25">
      <c r="B75" s="231" t="s">
        <v>605</v>
      </c>
      <c r="C75" s="233" t="s">
        <v>549</v>
      </c>
      <c r="D75" s="231"/>
      <c r="E75" s="230"/>
    </row>
    <row r="76" spans="2:5" x14ac:dyDescent="0.25">
      <c r="B76" s="231" t="s">
        <v>579</v>
      </c>
      <c r="C76" s="233" t="s">
        <v>550</v>
      </c>
      <c r="D76" s="231"/>
      <c r="E76" s="230"/>
    </row>
    <row r="77" spans="2:5" ht="25.5" x14ac:dyDescent="0.25">
      <c r="B77" s="231" t="s">
        <v>592</v>
      </c>
      <c r="C77" s="233" t="s">
        <v>551</v>
      </c>
      <c r="D77" s="231"/>
      <c r="E77" s="230"/>
    </row>
  </sheetData>
  <sortState xmlns:xlrd2="http://schemas.microsoft.com/office/spreadsheetml/2017/richdata2" ref="F4:F13">
    <sortCondition ref="F4:F13"/>
  </sortState>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tabSelected="1" workbookViewId="0">
      <selection activeCell="N48" sqref="N48:P48"/>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ol min="9" max="16384" width="11" style="3"/>
  </cols>
  <sheetData>
    <row r="1" spans="1:8" ht="5.25" customHeight="1" x14ac:dyDescent="0.25"/>
    <row r="2" spans="1:8" ht="31.15" customHeight="1" x14ac:dyDescent="0.25">
      <c r="B2" s="21" t="s">
        <v>0</v>
      </c>
      <c r="C2" s="584" t="s">
        <v>674</v>
      </c>
      <c r="D2" s="584"/>
      <c r="E2" s="584"/>
      <c r="F2" s="584"/>
    </row>
    <row r="3" spans="1:8" ht="5.25" customHeight="1" thickBot="1" x14ac:dyDescent="0.3">
      <c r="D3" s="43"/>
      <c r="E3" s="43"/>
      <c r="F3" s="44"/>
    </row>
    <row r="4" spans="1:8" ht="17.25" customHeight="1" x14ac:dyDescent="0.25">
      <c r="A4" s="6" t="s">
        <v>85</v>
      </c>
      <c r="B4" s="517" t="s">
        <v>91</v>
      </c>
      <c r="C4" s="518"/>
      <c r="D4" s="519" t="str">
        <f>IF(ISBLANK('1b Formulář_kategorie podniku'!G25),"",'1b Formulář_kategorie podniku'!G25)</f>
        <v/>
      </c>
      <c r="E4" s="519"/>
      <c r="F4" s="520"/>
      <c r="G4" s="5"/>
    </row>
    <row r="5" spans="1:8" ht="17.25" customHeight="1" x14ac:dyDescent="0.25">
      <c r="A5" s="1"/>
      <c r="B5" s="511" t="s">
        <v>679</v>
      </c>
      <c r="C5" s="512"/>
      <c r="D5" s="521" t="str">
        <f>IF(ISBLANK('1b Formulář_kategorie podniku'!G26),"",'1b Formulář_kategorie podniku'!G26)</f>
        <v/>
      </c>
      <c r="E5" s="521"/>
      <c r="F5" s="522"/>
      <c r="G5" s="7"/>
    </row>
    <row r="6" spans="1:8" ht="17.25" customHeight="1" thickBot="1" x14ac:dyDescent="0.3">
      <c r="A6" s="1"/>
      <c r="B6" s="592" t="s">
        <v>680</v>
      </c>
      <c r="C6" s="593"/>
      <c r="D6" s="531" t="str">
        <f>IF(ISBLANK('1b Formulář_kategorie podniku'!G27),"",'1b Formulář_kategorie podniku'!G27)</f>
        <v/>
      </c>
      <c r="E6" s="531"/>
      <c r="F6" s="532"/>
      <c r="G6" s="8"/>
    </row>
    <row r="7" spans="1:8" ht="15" customHeight="1" x14ac:dyDescent="0.25">
      <c r="A7" s="1"/>
      <c r="H7" s="10"/>
    </row>
    <row r="8" spans="1:8" s="5" customFormat="1" ht="9.9499999999999993" customHeight="1" thickBot="1" x14ac:dyDescent="0.3">
      <c r="A8" s="3"/>
      <c r="B8" s="2"/>
      <c r="C8" s="9"/>
      <c r="D8" s="3"/>
      <c r="E8" s="3"/>
      <c r="F8" s="2"/>
      <c r="G8" s="4"/>
    </row>
    <row r="9" spans="1:8" s="5" customFormat="1" ht="20.25" customHeight="1" x14ac:dyDescent="0.25">
      <c r="A9" s="3"/>
      <c r="B9" s="55" t="s">
        <v>121</v>
      </c>
      <c r="C9" s="538" t="s">
        <v>63</v>
      </c>
      <c r="D9" s="538"/>
      <c r="E9" s="28" t="s">
        <v>47</v>
      </c>
      <c r="F9" s="2"/>
      <c r="G9" s="4"/>
    </row>
    <row r="10" spans="1:8" s="5" customFormat="1" ht="17.25" customHeight="1" x14ac:dyDescent="0.25">
      <c r="A10" s="3"/>
      <c r="B10" s="56" t="s">
        <v>242</v>
      </c>
      <c r="C10" s="535" t="s">
        <v>65</v>
      </c>
      <c r="D10" s="535"/>
      <c r="E10" s="39" t="s">
        <v>72</v>
      </c>
    </row>
    <row r="11" spans="1:8" s="5" customFormat="1" ht="17.25" customHeight="1" x14ac:dyDescent="0.25">
      <c r="A11" s="3"/>
      <c r="B11" s="56" t="s">
        <v>243</v>
      </c>
      <c r="C11" s="535" t="s">
        <v>71</v>
      </c>
      <c r="D11" s="535"/>
      <c r="E11" s="39" t="s">
        <v>72</v>
      </c>
    </row>
    <row r="12" spans="1:8" s="5" customFormat="1" ht="17.25" customHeight="1" thickBot="1" x14ac:dyDescent="0.3">
      <c r="A12" s="3"/>
      <c r="B12" s="536" t="s">
        <v>19</v>
      </c>
      <c r="C12" s="537"/>
      <c r="D12" s="537"/>
      <c r="E12" s="32" t="str">
        <f>IF(OR(E10="Ano",E11="Ano"),"Ano","Ne")</f>
        <v>Ne</v>
      </c>
      <c r="F12" s="2"/>
      <c r="G12" s="4"/>
    </row>
    <row r="13" spans="1:8" s="5" customFormat="1" ht="9.9499999999999993" customHeight="1" thickBot="1" x14ac:dyDescent="0.3">
      <c r="A13" s="3"/>
      <c r="B13" s="4"/>
      <c r="C13" s="14"/>
      <c r="E13" s="3"/>
      <c r="F13" s="2"/>
      <c r="G13" s="4"/>
    </row>
    <row r="14" spans="1:8" s="5" customFormat="1" ht="20.25" customHeight="1" x14ac:dyDescent="0.25">
      <c r="A14" s="3"/>
      <c r="B14" s="55" t="s">
        <v>122</v>
      </c>
      <c r="C14" s="538" t="s">
        <v>63</v>
      </c>
      <c r="D14" s="538"/>
      <c r="E14" s="28" t="s">
        <v>47</v>
      </c>
      <c r="F14" s="2"/>
      <c r="G14" s="4"/>
    </row>
    <row r="15" spans="1:8" s="5" customFormat="1" ht="32.25" customHeight="1" x14ac:dyDescent="0.25">
      <c r="A15" s="3"/>
      <c r="B15" s="56" t="s">
        <v>196</v>
      </c>
      <c r="C15" s="535" t="s">
        <v>71</v>
      </c>
      <c r="D15" s="535"/>
      <c r="E15" s="39" t="s">
        <v>72</v>
      </c>
      <c r="F15" s="2"/>
      <c r="G15" s="4"/>
    </row>
    <row r="16" spans="1:8" s="5" customFormat="1" ht="32.25" customHeight="1" x14ac:dyDescent="0.25">
      <c r="A16" s="3"/>
      <c r="B16" s="56" t="s">
        <v>197</v>
      </c>
      <c r="C16" s="535" t="s">
        <v>71</v>
      </c>
      <c r="D16" s="535"/>
      <c r="E16" s="39" t="s">
        <v>72</v>
      </c>
      <c r="F16" s="2"/>
      <c r="G16" s="4"/>
    </row>
    <row r="17" spans="1:7" s="5" customFormat="1" ht="17.25" customHeight="1" thickBot="1" x14ac:dyDescent="0.3">
      <c r="A17" s="3"/>
      <c r="B17" s="536" t="s">
        <v>20</v>
      </c>
      <c r="C17" s="537"/>
      <c r="D17" s="537"/>
      <c r="E17" s="32" t="str">
        <f>IF(OR(E15="Ano",E16="Ano"),"Ano","Ne")</f>
        <v>Ne</v>
      </c>
      <c r="F17" s="2"/>
      <c r="G17" s="4"/>
    </row>
    <row r="18" spans="1:7" s="5" customFormat="1" ht="9.9499999999999993" customHeight="1" x14ac:dyDescent="0.25">
      <c r="A18" s="3"/>
      <c r="B18" s="4"/>
      <c r="C18" s="14"/>
      <c r="E18" s="3"/>
      <c r="F18" s="2"/>
      <c r="G18" s="4"/>
    </row>
  </sheetData>
  <mergeCells count="15">
    <mergeCell ref="B6:C6"/>
    <mergeCell ref="D6:F6"/>
    <mergeCell ref="C2:F2"/>
    <mergeCell ref="B4:C4"/>
    <mergeCell ref="D4:F4"/>
    <mergeCell ref="B5:C5"/>
    <mergeCell ref="D5:F5"/>
    <mergeCell ref="C14:D14"/>
    <mergeCell ref="C15:D15"/>
    <mergeCell ref="C16:D16"/>
    <mergeCell ref="B17:D17"/>
    <mergeCell ref="C9:D9"/>
    <mergeCell ref="C10:D10"/>
    <mergeCell ref="C11:D11"/>
    <mergeCell ref="B12:D12"/>
  </mergeCells>
  <conditionalFormatting sqref="E12 E17">
    <cfRule type="containsText" dxfId="71" priority="54" operator="containsText" text="Ne">
      <formula>NOT(ISERROR(SEARCH("Ne",E12)))</formula>
    </cfRule>
    <cfRule type="containsText" dxfId="70" priority="55" operator="containsText" text="Ano">
      <formula>NOT(ISERROR(SEARCH("Ano",E12)))</formula>
    </cfRule>
  </conditionalFormatting>
  <conditionalFormatting sqref="A10:A13 A1:A3 A5:A8 A15:A1048576">
    <cfRule type="beginsWith" dxfId="69" priority="52" operator="beginsWith" text="RE">
      <formula>LEFT(A1,LEN("RE"))="RE"</formula>
    </cfRule>
    <cfRule type="containsText" dxfId="68" priority="53" operator="containsText" text="&quot;RELEVANTNÍ&quot;">
      <formula>NOT(ISERROR(SEARCH("""RELEVANTNÍ""",A1)))</formula>
    </cfRule>
  </conditionalFormatting>
  <conditionalFormatting sqref="E1:F1 E12:F14 F15:F16 E3:F9 E17:F1048576">
    <cfRule type="beginsWith" dxfId="67" priority="51" operator="beginsWith" text="RE">
      <formula>LEFT(E1,LEN("RE"))="RE"</formula>
    </cfRule>
  </conditionalFormatting>
  <conditionalFormatting sqref="A4">
    <cfRule type="beginsWith" dxfId="66" priority="46" operator="beginsWith" text="RE">
      <formula>LEFT(A4,LEN("RE"))="RE"</formula>
    </cfRule>
    <cfRule type="containsText" dxfId="65" priority="47" operator="containsText" text="&quot;RELEVANTNÍ&quot;">
      <formula>NOT(ISERROR(SEARCH("""RELEVANTNÍ""",A4)))</formula>
    </cfRule>
  </conditionalFormatting>
  <conditionalFormatting sqref="E10">
    <cfRule type="beginsWith" dxfId="64" priority="31" operator="beginsWith" text="RE">
      <formula>LEFT(E10,LEN("RE"))="RE"</formula>
    </cfRule>
  </conditionalFormatting>
  <conditionalFormatting sqref="E11">
    <cfRule type="beginsWith" dxfId="63" priority="30" operator="beginsWith" text="RE">
      <formula>LEFT(E11,LEN("RE"))="RE"</formula>
    </cfRule>
  </conditionalFormatting>
  <conditionalFormatting sqref="E15">
    <cfRule type="beginsWith" dxfId="62" priority="29" operator="beginsWith" text="RE">
      <formula>LEFT(E15,LEN("RE"))="RE"</formula>
    </cfRule>
  </conditionalFormatting>
  <conditionalFormatting sqref="E16">
    <cfRule type="beginsWith" dxfId="61"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151" activePane="bottomRight" state="frozen"/>
      <selection activeCell="N48" sqref="N48:P48"/>
      <selection pane="topRight" activeCell="N48" sqref="N48:P48"/>
      <selection pane="bottomLeft" activeCell="N48" sqref="N48:P48"/>
      <selection pane="bottomRight" activeCell="J14" sqref="J14"/>
    </sheetView>
  </sheetViews>
  <sheetFormatPr defaultColWidth="11" defaultRowHeight="14.25" x14ac:dyDescent="0.25"/>
  <cols>
    <col min="1" max="1" width="7.125" style="1" customWidth="1"/>
    <col min="2" max="2" width="58.5" style="2" customWidth="1"/>
    <col min="3" max="3" width="8.5" style="2" customWidth="1"/>
    <col min="4" max="4" width="11.37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42.6" customHeight="1" x14ac:dyDescent="0.25">
      <c r="B2" s="21" t="s">
        <v>0</v>
      </c>
      <c r="C2" s="589" t="s">
        <v>649</v>
      </c>
      <c r="D2" s="589"/>
      <c r="E2" s="589"/>
      <c r="F2" s="589"/>
    </row>
    <row r="3" spans="1:16382" ht="5.25" customHeight="1" thickBot="1" x14ac:dyDescent="0.3"/>
    <row r="4" spans="1:16382" ht="17.25" customHeight="1" x14ac:dyDescent="0.25">
      <c r="A4" s="6" t="s">
        <v>85</v>
      </c>
      <c r="B4" s="517" t="s">
        <v>91</v>
      </c>
      <c r="C4" s="518"/>
      <c r="D4" s="521" t="str">
        <f>IF(ISBLANK('1b Formulář_kategorie podniku'!G7),"",'1b Formulář_kategorie podniku'!G7)</f>
        <v/>
      </c>
      <c r="E4" s="521"/>
      <c r="F4" s="522"/>
      <c r="G4" s="5"/>
    </row>
    <row r="5" spans="1:16382" ht="17.25" customHeight="1" x14ac:dyDescent="0.25">
      <c r="B5" s="511" t="s">
        <v>1</v>
      </c>
      <c r="C5" s="512"/>
      <c r="D5" s="521" t="str">
        <f>IF(ISBLANK('1b Formulář_kategorie podniku'!G8),"",'1b Formulář_kategorie podniku'!G8)</f>
        <v/>
      </c>
      <c r="E5" s="521"/>
      <c r="F5" s="522"/>
      <c r="G5" s="7"/>
    </row>
    <row r="6" spans="1:16382" ht="17.25" customHeight="1" x14ac:dyDescent="0.25">
      <c r="B6" s="511" t="s">
        <v>2</v>
      </c>
      <c r="C6" s="512"/>
      <c r="D6" s="521" t="str">
        <f>IF(ISBLANK('1b Formulář_kategorie podniku'!G9),"",'1b Formulář_kategorie podniku'!G9)</f>
        <v/>
      </c>
      <c r="E6" s="521"/>
      <c r="F6" s="522"/>
      <c r="G6" s="7"/>
    </row>
    <row r="7" spans="1:16382" ht="17.25" customHeight="1" x14ac:dyDescent="0.25">
      <c r="B7" s="511" t="s">
        <v>657</v>
      </c>
      <c r="C7" s="512"/>
      <c r="D7" s="513" t="str">
        <f>IF(ISBLANK('1b Formulář_kategorie podniku'!G10),"",'1b Formulář_kategorie podniku'!G10)</f>
        <v/>
      </c>
      <c r="E7" s="513"/>
      <c r="F7" s="514"/>
      <c r="G7" s="8"/>
    </row>
    <row r="8" spans="1:16382" ht="30.75" customHeight="1" x14ac:dyDescent="0.25">
      <c r="B8" s="511" t="s">
        <v>492</v>
      </c>
      <c r="C8" s="512"/>
      <c r="D8" s="513" t="str">
        <f>IF(ISBLANK('1b Formulář_kategorie podniku'!G11),"",'1b Formulář_kategorie podniku'!G11)</f>
        <v/>
      </c>
      <c r="E8" s="513"/>
      <c r="F8" s="514"/>
      <c r="G8" s="8"/>
    </row>
    <row r="9" spans="1:16382" ht="30.75" customHeight="1" thickBot="1" x14ac:dyDescent="0.3">
      <c r="B9" s="592" t="s">
        <v>494</v>
      </c>
      <c r="C9" s="593"/>
      <c r="D9" s="618"/>
      <c r="E9" s="618"/>
      <c r="F9" s="619"/>
    </row>
    <row r="10" spans="1:16382" ht="9.9499999999999993" customHeight="1" thickBot="1" x14ac:dyDescent="0.3">
      <c r="C10" s="9"/>
      <c r="I10" s="10"/>
    </row>
    <row r="11" spans="1:16382" ht="17.25" customHeight="1" x14ac:dyDescent="0.25">
      <c r="B11" s="517" t="s">
        <v>235</v>
      </c>
      <c r="C11" s="518"/>
      <c r="D11" s="603"/>
      <c r="E11" s="604"/>
      <c r="F11" s="605"/>
    </row>
    <row r="12" spans="1:16382" s="5" customFormat="1" ht="33" customHeight="1" x14ac:dyDescent="0.25">
      <c r="A12" s="1"/>
      <c r="B12" s="523" t="s">
        <v>238</v>
      </c>
      <c r="C12" s="524"/>
      <c r="D12" s="603"/>
      <c r="E12" s="604"/>
      <c r="F12" s="605"/>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511" t="s">
        <v>237</v>
      </c>
      <c r="C13" s="512"/>
      <c r="D13" s="603"/>
      <c r="E13" s="604"/>
      <c r="F13" s="605"/>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2.95" customHeight="1" x14ac:dyDescent="0.25">
      <c r="A14" s="1"/>
      <c r="B14" s="511" t="s">
        <v>236</v>
      </c>
      <c r="C14" s="512"/>
      <c r="D14" s="603"/>
      <c r="E14" s="604"/>
      <c r="F14" s="605"/>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45" customHeight="1" thickBot="1" x14ac:dyDescent="0.3">
      <c r="A15" s="1"/>
      <c r="B15" s="614" t="s">
        <v>202</v>
      </c>
      <c r="C15" s="615"/>
      <c r="D15" s="603"/>
      <c r="E15" s="604"/>
      <c r="F15" s="605"/>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12" customHeight="1" thickBot="1" x14ac:dyDescent="0.3">
      <c r="A16" s="1"/>
      <c r="B16" s="2"/>
      <c r="C16" s="2"/>
      <c r="D16" s="3"/>
      <c r="E16" s="3"/>
      <c r="F16" s="2"/>
      <c r="G16" s="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9.1" customHeight="1" thickBot="1" x14ac:dyDescent="0.3">
      <c r="A17" s="6" t="s">
        <v>86</v>
      </c>
      <c r="B17" s="533" t="s">
        <v>103</v>
      </c>
      <c r="C17" s="534"/>
      <c r="D17" s="529"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530"/>
      <c r="F17" s="616" t="s">
        <v>247</v>
      </c>
      <c r="G17" s="617"/>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8.25" customHeight="1" thickBot="1" x14ac:dyDescent="0.3">
      <c r="A18" s="1"/>
      <c r="B18" s="2"/>
      <c r="C18" s="2"/>
      <c r="D18" s="3"/>
      <c r="E18" s="3"/>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553" t="s">
        <v>131</v>
      </c>
      <c r="C19" s="606" t="s">
        <v>63</v>
      </c>
      <c r="D19" s="607"/>
      <c r="E19" s="28" t="str">
        <f>IF(OR(D17="kritéria A,C,D,E",D17="kritéria A,C,D",D17="kritéria A,B,C,D",D17="kritéria A,B,C,D,E"),"RELEVANTNÍ","NERELEVANTNÍ")</f>
        <v>NERELEVANTNÍ</v>
      </c>
      <c r="F19" s="2"/>
      <c r="G19" s="4"/>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1"/>
      <c r="B20" s="554"/>
      <c r="C20" s="608"/>
      <c r="D20" s="609"/>
      <c r="E20" s="29" t="str">
        <f>IF($D$8&gt;1,$D$8,"")</f>
        <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6382" s="5" customFormat="1" ht="17.25" customHeight="1" x14ac:dyDescent="0.25">
      <c r="A21" s="1"/>
      <c r="B21" s="52" t="s">
        <v>15</v>
      </c>
      <c r="C21" s="610" t="s">
        <v>50</v>
      </c>
      <c r="D21" s="611"/>
      <c r="E21" s="238">
        <f>E67</f>
        <v>0</v>
      </c>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6382" ht="17.25" customHeight="1" x14ac:dyDescent="0.25">
      <c r="B22" s="52" t="s">
        <v>30</v>
      </c>
      <c r="C22" s="610" t="s">
        <v>50</v>
      </c>
      <c r="D22" s="611"/>
      <c r="E22" s="238">
        <f>F67</f>
        <v>0</v>
      </c>
    </row>
    <row r="23" spans="1:16382" ht="17.25" customHeight="1" x14ac:dyDescent="0.25">
      <c r="B23" s="52" t="s">
        <v>73</v>
      </c>
      <c r="C23" s="610" t="s">
        <v>50</v>
      </c>
      <c r="D23" s="611"/>
      <c r="E23" s="238">
        <f>G67</f>
        <v>0</v>
      </c>
    </row>
    <row r="24" spans="1:16382" ht="17.25" customHeight="1" thickBot="1" x14ac:dyDescent="0.3">
      <c r="B24" s="536" t="s">
        <v>14</v>
      </c>
      <c r="C24" s="537"/>
      <c r="D24" s="537"/>
      <c r="E24" s="32" t="str">
        <f>IF(E21&lt;((E22+E23)/2),"Ano","Ne")</f>
        <v>Ne</v>
      </c>
    </row>
    <row r="25" spans="1:16382" ht="9.9499999999999993" customHeight="1" thickBot="1" x14ac:dyDescent="0.3">
      <c r="B25" s="4"/>
      <c r="C25" s="4"/>
      <c r="D25" s="7"/>
      <c r="E25" s="1"/>
    </row>
    <row r="26" spans="1:16382" s="5" customFormat="1" ht="20.25" customHeight="1" x14ac:dyDescent="0.25">
      <c r="A26" s="1"/>
      <c r="B26" s="553" t="s">
        <v>130</v>
      </c>
      <c r="C26" s="606" t="s">
        <v>63</v>
      </c>
      <c r="D26" s="607"/>
      <c r="E26" s="28" t="str">
        <f>IF(OR(D17="kritéria B,C,D,E",D17="kritéria B,C,D",D17="kritéria A,B,C,D",D17="kritéria A,B,C,D,E"),"RELEVANTNÍ","NERELEVANTNÍ")</f>
        <v>NERELEVANTNÍ</v>
      </c>
      <c r="F26" s="2"/>
      <c r="G26" s="4"/>
    </row>
    <row r="27" spans="1:16382" s="5" customFormat="1" ht="20.25" customHeight="1" x14ac:dyDescent="0.25">
      <c r="A27" s="1"/>
      <c r="B27" s="554"/>
      <c r="C27" s="608"/>
      <c r="D27" s="609"/>
      <c r="E27" s="29" t="str">
        <f>IF($D$8&gt;1,$D$8,"")</f>
        <v/>
      </c>
      <c r="F27" s="2"/>
      <c r="G27" s="4"/>
    </row>
    <row r="28" spans="1:16382" s="5" customFormat="1" ht="29.25" customHeight="1" x14ac:dyDescent="0.25">
      <c r="A28" s="1"/>
      <c r="B28" s="52" t="s">
        <v>15</v>
      </c>
      <c r="C28" s="610" t="s">
        <v>489</v>
      </c>
      <c r="D28" s="611"/>
      <c r="E28" s="59">
        <f>E99</f>
        <v>0</v>
      </c>
      <c r="F28" s="2"/>
      <c r="G28" s="4"/>
    </row>
    <row r="29" spans="1:16382" s="5" customFormat="1" ht="17.25" customHeight="1" x14ac:dyDescent="0.25">
      <c r="A29" s="1"/>
      <c r="B29" s="52" t="s">
        <v>10</v>
      </c>
      <c r="C29" s="610" t="s">
        <v>50</v>
      </c>
      <c r="D29" s="611"/>
      <c r="E29" s="59">
        <f>H99</f>
        <v>0</v>
      </c>
      <c r="F29" s="2"/>
      <c r="G29" s="4"/>
    </row>
    <row r="30" spans="1:16382" s="5" customFormat="1" ht="28.5" customHeight="1" x14ac:dyDescent="0.25">
      <c r="A30" s="1"/>
      <c r="B30" s="52" t="s">
        <v>12</v>
      </c>
      <c r="C30" s="610" t="s">
        <v>489</v>
      </c>
      <c r="D30" s="611"/>
      <c r="E30" s="59">
        <f>I99</f>
        <v>0</v>
      </c>
      <c r="F30" s="2"/>
      <c r="G30" s="4"/>
    </row>
    <row r="31" spans="1:16382" s="5" customFormat="1" ht="17.25" customHeight="1" thickBot="1" x14ac:dyDescent="0.3">
      <c r="A31" s="1"/>
      <c r="B31" s="536" t="s">
        <v>17</v>
      </c>
      <c r="C31" s="537"/>
      <c r="D31" s="537"/>
      <c r="E31" s="32" t="str">
        <f>IF(AND((E29+E30)&gt;0,E28&gt;0),"Ne",(IF((ABS(E29+E30))&gt;((E28-(E29+E30))/2),"Ano","Ne")))</f>
        <v>Ne</v>
      </c>
      <c r="F31" s="2"/>
      <c r="G31" s="4"/>
    </row>
    <row r="32" spans="1:16382" s="5" customFormat="1" ht="9.9499999999999993" customHeight="1" thickBot="1" x14ac:dyDescent="0.3">
      <c r="A32" s="1"/>
      <c r="B32" s="2"/>
      <c r="C32" s="2"/>
      <c r="D32" s="3"/>
      <c r="E32" s="3"/>
      <c r="F32" s="2"/>
      <c r="G32" s="4"/>
    </row>
    <row r="33" spans="1:7" s="5" customFormat="1" ht="20.25" customHeight="1" x14ac:dyDescent="0.25">
      <c r="A33" s="1"/>
      <c r="B33" s="55" t="s">
        <v>121</v>
      </c>
      <c r="C33" s="538" t="s">
        <v>63</v>
      </c>
      <c r="D33" s="538"/>
      <c r="E33" s="28" t="s">
        <v>47</v>
      </c>
      <c r="F33" s="2"/>
      <c r="G33" s="4"/>
    </row>
    <row r="34" spans="1:7" s="5" customFormat="1" ht="17.25" customHeight="1" x14ac:dyDescent="0.25">
      <c r="A34" s="1"/>
      <c r="B34" s="56" t="s">
        <v>199</v>
      </c>
      <c r="C34" s="535" t="s">
        <v>65</v>
      </c>
      <c r="D34" s="535"/>
      <c r="E34" s="239" t="s">
        <v>72</v>
      </c>
      <c r="F34" s="2"/>
      <c r="G34" s="4"/>
    </row>
    <row r="35" spans="1:7" s="5" customFormat="1" ht="26.25" customHeight="1" x14ac:dyDescent="0.25">
      <c r="A35" s="1"/>
      <c r="B35" s="56" t="s">
        <v>195</v>
      </c>
      <c r="C35" s="535" t="s">
        <v>71</v>
      </c>
      <c r="D35" s="535"/>
      <c r="E35" s="239" t="s">
        <v>72</v>
      </c>
      <c r="F35" s="2"/>
      <c r="G35" s="4"/>
    </row>
    <row r="36" spans="1:7" s="5" customFormat="1" ht="17.25" customHeight="1" thickBot="1" x14ac:dyDescent="0.3">
      <c r="A36" s="1"/>
      <c r="B36" s="536" t="s">
        <v>19</v>
      </c>
      <c r="C36" s="537"/>
      <c r="D36" s="537"/>
      <c r="E36" s="32" t="str">
        <f>IF(OR(E34="Ano",E35="Ano"),"Ano","Ne")</f>
        <v>Ne</v>
      </c>
      <c r="F36" s="2"/>
      <c r="G36" s="4"/>
    </row>
    <row r="37" spans="1:7" s="5" customFormat="1" ht="9.9499999999999993" customHeight="1" thickBot="1" x14ac:dyDescent="0.3">
      <c r="A37" s="1"/>
      <c r="B37" s="4"/>
      <c r="C37" s="4"/>
      <c r="E37" s="3"/>
      <c r="F37" s="2"/>
      <c r="G37" s="4"/>
    </row>
    <row r="38" spans="1:7" s="5" customFormat="1" ht="20.25" customHeight="1" x14ac:dyDescent="0.25">
      <c r="A38" s="1"/>
      <c r="B38" s="55" t="s">
        <v>122</v>
      </c>
      <c r="C38" s="538" t="s">
        <v>63</v>
      </c>
      <c r="D38" s="538"/>
      <c r="E38" s="28" t="s">
        <v>47</v>
      </c>
      <c r="F38" s="2"/>
      <c r="G38" s="4"/>
    </row>
    <row r="39" spans="1:7" s="5" customFormat="1" ht="32.25" customHeight="1" x14ac:dyDescent="0.25">
      <c r="A39" s="1"/>
      <c r="B39" s="56" t="s">
        <v>196</v>
      </c>
      <c r="C39" s="535" t="s">
        <v>71</v>
      </c>
      <c r="D39" s="535"/>
      <c r="E39" s="239" t="s">
        <v>72</v>
      </c>
      <c r="F39" s="2"/>
      <c r="G39" s="4"/>
    </row>
    <row r="40" spans="1:7" s="5" customFormat="1" ht="32.25" customHeight="1" x14ac:dyDescent="0.25">
      <c r="A40" s="1"/>
      <c r="B40" s="56" t="s">
        <v>197</v>
      </c>
      <c r="C40" s="535" t="s">
        <v>71</v>
      </c>
      <c r="D40" s="535"/>
      <c r="E40" s="239" t="s">
        <v>72</v>
      </c>
      <c r="F40" s="2"/>
      <c r="G40" s="4"/>
    </row>
    <row r="41" spans="1:7" s="5" customFormat="1" ht="17.25" customHeight="1" thickBot="1" x14ac:dyDescent="0.3">
      <c r="A41" s="1"/>
      <c r="B41" s="536" t="s">
        <v>20</v>
      </c>
      <c r="C41" s="537"/>
      <c r="D41" s="537"/>
      <c r="E41" s="32" t="str">
        <f>IF(OR(E39="Ano",E40="Ano"),"Ano","Ne")</f>
        <v>Ne</v>
      </c>
      <c r="F41" s="2"/>
      <c r="G41" s="4"/>
    </row>
    <row r="42" spans="1:7" s="5" customFormat="1" ht="9.9499999999999993" customHeight="1" thickBot="1" x14ac:dyDescent="0.3">
      <c r="A42" s="1"/>
      <c r="B42" s="4"/>
      <c r="C42" s="4"/>
      <c r="E42" s="3"/>
      <c r="F42" s="2"/>
      <c r="G42" s="4"/>
    </row>
    <row r="43" spans="1:7" s="5" customFormat="1" ht="20.25" customHeight="1" thickBot="1" x14ac:dyDescent="0.3">
      <c r="A43" s="1"/>
      <c r="B43" s="546" t="s">
        <v>123</v>
      </c>
      <c r="C43" s="547"/>
      <c r="D43" s="548"/>
      <c r="E43" s="42" t="str">
        <f>IF(OR(D17="kritéria A,C,D,E",D17="kritéria B,C,D,E",D17="kritéria A,B,C,D,E",D17="kritéria C,D,E"),"RELEVANTNÍ","NERELEVANTNÍ")</f>
        <v>NERELEVANTNÍ</v>
      </c>
      <c r="F43" s="9"/>
      <c r="G43" s="14"/>
    </row>
    <row r="44" spans="1:7" s="5" customFormat="1" ht="5.25" customHeight="1" thickBot="1" x14ac:dyDescent="0.3">
      <c r="A44" s="1"/>
      <c r="B44" s="4"/>
      <c r="C44" s="4"/>
      <c r="E44" s="1"/>
      <c r="F44" s="1"/>
      <c r="G44" s="14"/>
    </row>
    <row r="45" spans="1:7" s="5" customFormat="1" ht="20.25" customHeight="1" x14ac:dyDescent="0.25">
      <c r="A45" s="1"/>
      <c r="B45" s="57" t="s">
        <v>124</v>
      </c>
      <c r="C45" s="612" t="s">
        <v>63</v>
      </c>
      <c r="D45" s="613"/>
      <c r="E45" s="34" t="str">
        <f>IF($D$8&gt;1,$D$8,"")</f>
        <v/>
      </c>
      <c r="F45" s="35" t="e">
        <f>IF($D$8&gt;1,$D$8-1,"")</f>
        <v>#VALUE!</v>
      </c>
      <c r="G45" s="14"/>
    </row>
    <row r="46" spans="1:7" s="5" customFormat="1" ht="28.5" customHeight="1" x14ac:dyDescent="0.25">
      <c r="A46" s="1"/>
      <c r="B46" s="52" t="s">
        <v>15</v>
      </c>
      <c r="C46" s="610" t="s">
        <v>489</v>
      </c>
      <c r="D46" s="611"/>
      <c r="E46" s="280">
        <f>E131</f>
        <v>0</v>
      </c>
      <c r="F46" s="238">
        <f>E146</f>
        <v>0</v>
      </c>
      <c r="G46" s="14"/>
    </row>
    <row r="47" spans="1:7" s="5" customFormat="1" ht="28.5" customHeight="1" x14ac:dyDescent="0.25">
      <c r="A47" s="1"/>
      <c r="B47" s="52" t="s">
        <v>118</v>
      </c>
      <c r="C47" s="610" t="s">
        <v>489</v>
      </c>
      <c r="D47" s="611"/>
      <c r="E47" s="280">
        <f>J131</f>
        <v>0</v>
      </c>
      <c r="F47" s="238">
        <f>J146</f>
        <v>0</v>
      </c>
      <c r="G47" s="14"/>
    </row>
    <row r="48" spans="1:7" s="5" customFormat="1" ht="17.25" customHeight="1" x14ac:dyDescent="0.25">
      <c r="A48" s="1"/>
      <c r="B48" s="549" t="s">
        <v>101</v>
      </c>
      <c r="C48" s="550"/>
      <c r="D48" s="550"/>
      <c r="E48" s="15" t="str">
        <f>IF((E46)=0,"NR",(E47/E46))</f>
        <v>NR</v>
      </c>
      <c r="F48" s="36" t="str">
        <f>IF((F46)=0,"NR",(F47/F46))</f>
        <v>NR</v>
      </c>
      <c r="G48" s="14"/>
    </row>
    <row r="49" spans="1:14" s="5" customFormat="1" ht="17.25" customHeight="1" thickBot="1" x14ac:dyDescent="0.3">
      <c r="A49" s="1"/>
      <c r="B49" s="536" t="s">
        <v>22</v>
      </c>
      <c r="C49" s="537"/>
      <c r="D49" s="537"/>
      <c r="E49" s="37" t="str">
        <f>IF((E46)="0","Ano",IF((E48)&lt;0,"Chyba",IF(E48&gt;7.5,"Ano","Ne")))</f>
        <v>Ano</v>
      </c>
      <c r="F49" s="38" t="str">
        <f>IF((F46)="0","Ano",IF((F48)&lt;0,"Chyba",IF(F48&gt;7.5,"Ano","Ne")))</f>
        <v>Ano</v>
      </c>
      <c r="G49" s="14"/>
    </row>
    <row r="50" spans="1:14" s="5" customFormat="1" ht="5.25" customHeight="1" thickBot="1" x14ac:dyDescent="0.3">
      <c r="A50" s="1"/>
      <c r="B50" s="4"/>
      <c r="C50" s="4"/>
      <c r="E50" s="1"/>
      <c r="F50" s="1"/>
      <c r="G50" s="14"/>
    </row>
    <row r="51" spans="1:14" s="5" customFormat="1" ht="20.25" customHeight="1" x14ac:dyDescent="0.25">
      <c r="A51" s="1"/>
      <c r="B51" s="57" t="s">
        <v>125</v>
      </c>
      <c r="C51" s="612" t="s">
        <v>63</v>
      </c>
      <c r="D51" s="613"/>
      <c r="E51" s="34" t="str">
        <f>IF($D$8&gt;1,$D$8,"")</f>
        <v/>
      </c>
      <c r="F51" s="35" t="e">
        <f>IF($D$8&gt;1,$D$8-1,"")</f>
        <v>#VALUE!</v>
      </c>
      <c r="G51" s="14"/>
    </row>
    <row r="52" spans="1:14" s="5" customFormat="1" ht="27.75" customHeight="1" x14ac:dyDescent="0.25">
      <c r="A52" s="1"/>
      <c r="B52" s="52" t="s">
        <v>23</v>
      </c>
      <c r="C52" s="610" t="s">
        <v>490</v>
      </c>
      <c r="D52" s="611"/>
      <c r="E52" s="280">
        <f>K131</f>
        <v>0</v>
      </c>
      <c r="F52" s="238">
        <f>K146</f>
        <v>0</v>
      </c>
      <c r="G52" s="14"/>
    </row>
    <row r="53" spans="1:14" s="5" customFormat="1" ht="27.75" customHeight="1" x14ac:dyDescent="0.25">
      <c r="A53" s="1"/>
      <c r="B53" s="52" t="s">
        <v>25</v>
      </c>
      <c r="C53" s="610" t="s">
        <v>490</v>
      </c>
      <c r="D53" s="611"/>
      <c r="E53" s="280">
        <f>L131</f>
        <v>0</v>
      </c>
      <c r="F53" s="238">
        <f>L146</f>
        <v>0</v>
      </c>
      <c r="G53" s="14"/>
    </row>
    <row r="54" spans="1:14" s="5" customFormat="1" ht="27.75" customHeight="1" x14ac:dyDescent="0.25">
      <c r="A54" s="1"/>
      <c r="B54" s="52" t="s">
        <v>27</v>
      </c>
      <c r="C54" s="610" t="s">
        <v>490</v>
      </c>
      <c r="D54" s="611"/>
      <c r="E54" s="280">
        <f>M131</f>
        <v>0</v>
      </c>
      <c r="F54" s="238">
        <f>M146</f>
        <v>0</v>
      </c>
      <c r="G54" s="14"/>
    </row>
    <row r="55" spans="1:14" s="5" customFormat="1" ht="17.25" customHeight="1" x14ac:dyDescent="0.25">
      <c r="A55" s="1"/>
      <c r="B55" s="549" t="s">
        <v>102</v>
      </c>
      <c r="C55" s="550"/>
      <c r="D55" s="550"/>
      <c r="E55" s="15" t="str">
        <f>IF(E53=0,"NR",(E52+E53+E54)/E53)</f>
        <v>NR</v>
      </c>
      <c r="F55" s="36" t="str">
        <f>IF(F53=0,"NR",(F52+F53+F54)/F53)</f>
        <v>NR</v>
      </c>
      <c r="G55" s="14"/>
    </row>
    <row r="56" spans="1:14" s="5" customFormat="1" ht="17.25" customHeight="1" thickBot="1" x14ac:dyDescent="0.3">
      <c r="A56" s="1"/>
      <c r="B56" s="536" t="s">
        <v>126</v>
      </c>
      <c r="C56" s="537"/>
      <c r="D56" s="537"/>
      <c r="E56" s="37" t="str">
        <f>IF((E55)="NR","NR",IF((E55)&lt;1,"Ano","Ne"))</f>
        <v>NR</v>
      </c>
      <c r="F56" s="38" t="str">
        <f>IF((F55)="NR","NR",IF((F55)&lt;1,"Ano","Ne"))</f>
        <v>NR</v>
      </c>
      <c r="G56" s="14"/>
    </row>
    <row r="57" spans="1:14" ht="5.25" customHeight="1" thickBot="1" x14ac:dyDescent="0.3"/>
    <row r="58" spans="1:14" s="5" customFormat="1" ht="20.25" customHeight="1" thickBot="1" x14ac:dyDescent="0.3">
      <c r="A58" s="1"/>
      <c r="B58" s="655" t="s">
        <v>29</v>
      </c>
      <c r="C58" s="656"/>
      <c r="D58" s="656"/>
      <c r="E58" s="33" t="str">
        <f>IF(AND(E49="ANO",F49="Ano",E56="Ano",F56="Ano"),"Ano","Ne")</f>
        <v>Ne</v>
      </c>
      <c r="F58" s="2"/>
      <c r="G58" s="7"/>
    </row>
    <row r="59" spans="1:14" s="5" customFormat="1" ht="15" customHeight="1" thickBot="1" x14ac:dyDescent="0.3">
      <c r="A59" s="1"/>
      <c r="B59" s="2"/>
      <c r="C59" s="2"/>
      <c r="D59" s="3"/>
      <c r="E59" s="3"/>
      <c r="F59" s="2"/>
      <c r="G59" s="4"/>
    </row>
    <row r="60" spans="1:14" s="5" customFormat="1" ht="32.25" customHeight="1" thickBot="1" x14ac:dyDescent="0.3">
      <c r="A60" s="1"/>
      <c r="B60" s="543" t="s">
        <v>127</v>
      </c>
      <c r="C60" s="544"/>
      <c r="D60" s="545"/>
      <c r="E60" s="17" t="str">
        <f>IF(OR(E24="ANO",E31="Ano",E36="Ano",E41="Ano",E58="Ano"),"Ano","Ne")</f>
        <v>Ne</v>
      </c>
      <c r="F60" s="2"/>
      <c r="G60" s="4"/>
    </row>
    <row r="61" spans="1:14" s="5" customFormat="1" ht="14.1" customHeight="1" x14ac:dyDescent="0.25">
      <c r="A61" s="1"/>
      <c r="B61" s="2"/>
      <c r="C61" s="2"/>
      <c r="D61" s="3"/>
      <c r="E61" s="3"/>
      <c r="F61" s="2"/>
      <c r="G61" s="4"/>
    </row>
    <row r="62" spans="1:14" s="5" customFormat="1" ht="15.95" customHeight="1" thickBot="1" x14ac:dyDescent="0.3">
      <c r="A62" s="99"/>
      <c r="B62" s="112"/>
      <c r="C62" s="112"/>
      <c r="D62" s="103"/>
      <c r="E62" s="103"/>
      <c r="F62" s="112"/>
      <c r="G62" s="113"/>
      <c r="H62" s="98"/>
      <c r="I62" s="98"/>
      <c r="J62" s="98"/>
      <c r="K62" s="98"/>
      <c r="L62" s="98"/>
      <c r="M62" s="98"/>
      <c r="N62" s="98"/>
    </row>
    <row r="63" spans="1:14" ht="30.95" customHeight="1" thickBot="1" x14ac:dyDescent="0.3">
      <c r="A63" s="670" t="s">
        <v>232</v>
      </c>
      <c r="B63" s="673" t="s">
        <v>245</v>
      </c>
      <c r="C63" s="674"/>
      <c r="D63" s="674"/>
      <c r="E63" s="674"/>
      <c r="F63" s="674"/>
      <c r="G63" s="674"/>
      <c r="H63" s="674"/>
      <c r="I63" s="674"/>
      <c r="J63" s="674"/>
      <c r="K63" s="674"/>
      <c r="L63" s="674"/>
      <c r="M63" s="675"/>
      <c r="N63" s="103"/>
    </row>
    <row r="64" spans="1:14" s="5" customFormat="1" ht="20.25" customHeight="1" x14ac:dyDescent="0.25">
      <c r="A64" s="670"/>
      <c r="B64" s="51" t="s">
        <v>84</v>
      </c>
      <c r="C64" s="660" t="str">
        <f>D8</f>
        <v/>
      </c>
      <c r="D64" s="660"/>
      <c r="E64" s="661" t="s">
        <v>98</v>
      </c>
      <c r="F64" s="661"/>
      <c r="G64" s="661"/>
      <c r="H64" s="661"/>
      <c r="I64" s="661"/>
      <c r="J64" s="661"/>
      <c r="K64" s="662" t="s">
        <v>99</v>
      </c>
      <c r="L64" s="662"/>
      <c r="M64" s="663"/>
      <c r="N64" s="103"/>
    </row>
    <row r="65" spans="1:14" s="5" customFormat="1" ht="60" customHeight="1" x14ac:dyDescent="0.25">
      <c r="A65" s="670"/>
      <c r="B65" s="664" t="s">
        <v>74</v>
      </c>
      <c r="C65" s="666" t="s">
        <v>428</v>
      </c>
      <c r="D65" s="668" t="s">
        <v>3</v>
      </c>
      <c r="E65" s="69" t="s">
        <v>15</v>
      </c>
      <c r="F65" s="69" t="s">
        <v>30</v>
      </c>
      <c r="G65" s="69" t="s">
        <v>73</v>
      </c>
      <c r="H65" s="69" t="s">
        <v>95</v>
      </c>
      <c r="I65" s="69" t="s">
        <v>92</v>
      </c>
      <c r="J65" s="69" t="s">
        <v>118</v>
      </c>
      <c r="K65" s="70" t="s">
        <v>23</v>
      </c>
      <c r="L65" s="70" t="s">
        <v>25</v>
      </c>
      <c r="M65" s="71" t="s">
        <v>93</v>
      </c>
      <c r="N65" s="98"/>
    </row>
    <row r="66" spans="1:14" ht="17.25" customHeight="1" thickBot="1" x14ac:dyDescent="0.3">
      <c r="A66" s="670"/>
      <c r="B66" s="665"/>
      <c r="C66" s="667"/>
      <c r="D66" s="669"/>
      <c r="E66" s="657" t="s">
        <v>94</v>
      </c>
      <c r="F66" s="658"/>
      <c r="G66" s="658"/>
      <c r="H66" s="658"/>
      <c r="I66" s="658"/>
      <c r="J66" s="658"/>
      <c r="K66" s="658"/>
      <c r="L66" s="658"/>
      <c r="M66" s="659"/>
      <c r="N66" s="98"/>
    </row>
    <row r="67" spans="1:14" s="45" customFormat="1" ht="15.95" customHeight="1" x14ac:dyDescent="0.25">
      <c r="A67" s="670"/>
      <c r="B67" s="46" t="s">
        <v>77</v>
      </c>
      <c r="C67" s="47"/>
      <c r="D67" s="48"/>
      <c r="E67" s="49">
        <f>SUM(E68:E77)</f>
        <v>0</v>
      </c>
      <c r="F67" s="49">
        <f>SUM(F68:F77)</f>
        <v>0</v>
      </c>
      <c r="G67" s="49">
        <f>SUM(G68:G77)</f>
        <v>0</v>
      </c>
      <c r="H67" s="649" t="s">
        <v>96</v>
      </c>
      <c r="I67" s="650"/>
      <c r="J67" s="49">
        <f>SUM(J68:J77)</f>
        <v>0</v>
      </c>
      <c r="K67" s="49">
        <f>SUM(K68:K77)</f>
        <v>0</v>
      </c>
      <c r="L67" s="49">
        <f>SUM(L68:L77)</f>
        <v>0</v>
      </c>
      <c r="M67" s="50">
        <f>SUM(M68:M77)</f>
        <v>0</v>
      </c>
      <c r="N67" s="104"/>
    </row>
    <row r="68" spans="1:14" s="1" customFormat="1" ht="15.95" customHeight="1" x14ac:dyDescent="0.25">
      <c r="A68" s="670"/>
      <c r="B68" s="240" t="s">
        <v>117</v>
      </c>
      <c r="C68" s="241"/>
      <c r="D68" s="241"/>
      <c r="E68" s="242"/>
      <c r="F68" s="242"/>
      <c r="G68" s="243"/>
      <c r="H68" s="651"/>
      <c r="I68" s="652"/>
      <c r="J68" s="242"/>
      <c r="K68" s="242"/>
      <c r="L68" s="242"/>
      <c r="M68" s="252"/>
      <c r="N68" s="99"/>
    </row>
    <row r="69" spans="1:14" s="1" customFormat="1" ht="15.95" customHeight="1" x14ac:dyDescent="0.25">
      <c r="A69" s="670"/>
      <c r="B69" s="240" t="s">
        <v>75</v>
      </c>
      <c r="C69" s="244"/>
      <c r="D69" s="241"/>
      <c r="E69" s="242"/>
      <c r="F69" s="245"/>
      <c r="G69" s="243"/>
      <c r="H69" s="651"/>
      <c r="I69" s="652"/>
      <c r="J69" s="253"/>
      <c r="K69" s="253"/>
      <c r="L69" s="242"/>
      <c r="M69" s="252"/>
      <c r="N69" s="99"/>
    </row>
    <row r="70" spans="1:14" s="1" customFormat="1" ht="15.95" customHeight="1" x14ac:dyDescent="0.25">
      <c r="A70" s="670"/>
      <c r="B70" s="240" t="s">
        <v>76</v>
      </c>
      <c r="C70" s="244"/>
      <c r="D70" s="241"/>
      <c r="E70" s="242"/>
      <c r="F70" s="245"/>
      <c r="G70" s="243"/>
      <c r="H70" s="651"/>
      <c r="I70" s="652"/>
      <c r="J70" s="253"/>
      <c r="K70" s="253"/>
      <c r="L70" s="242"/>
      <c r="M70" s="252"/>
      <c r="N70" s="99"/>
    </row>
    <row r="71" spans="1:14" s="1" customFormat="1" ht="15.95" customHeight="1" x14ac:dyDescent="0.25">
      <c r="A71" s="670"/>
      <c r="B71" s="240" t="s">
        <v>78</v>
      </c>
      <c r="C71" s="244"/>
      <c r="D71" s="241"/>
      <c r="E71" s="242"/>
      <c r="F71" s="245"/>
      <c r="G71" s="243"/>
      <c r="H71" s="651"/>
      <c r="I71" s="652"/>
      <c r="J71" s="253"/>
      <c r="K71" s="253"/>
      <c r="L71" s="242"/>
      <c r="M71" s="252"/>
      <c r="N71" s="99"/>
    </row>
    <row r="72" spans="1:14" s="1" customFormat="1" ht="15.95" customHeight="1" x14ac:dyDescent="0.25">
      <c r="A72" s="670"/>
      <c r="B72" s="240" t="s">
        <v>79</v>
      </c>
      <c r="C72" s="244"/>
      <c r="D72" s="241"/>
      <c r="E72" s="242"/>
      <c r="F72" s="245"/>
      <c r="G72" s="243"/>
      <c r="H72" s="651"/>
      <c r="I72" s="652"/>
      <c r="J72" s="253"/>
      <c r="K72" s="253"/>
      <c r="L72" s="242"/>
      <c r="M72" s="252"/>
      <c r="N72" s="99"/>
    </row>
    <row r="73" spans="1:14" s="1" customFormat="1" ht="15.95" customHeight="1" x14ac:dyDescent="0.25">
      <c r="A73" s="670"/>
      <c r="B73" s="240" t="s">
        <v>80</v>
      </c>
      <c r="C73" s="244"/>
      <c r="D73" s="241"/>
      <c r="E73" s="242"/>
      <c r="F73" s="245"/>
      <c r="G73" s="243"/>
      <c r="H73" s="651"/>
      <c r="I73" s="652"/>
      <c r="J73" s="253"/>
      <c r="K73" s="253"/>
      <c r="L73" s="242"/>
      <c r="M73" s="252"/>
      <c r="N73" s="99"/>
    </row>
    <row r="74" spans="1:14" s="1" customFormat="1" ht="15.95" customHeight="1" x14ac:dyDescent="0.25">
      <c r="A74" s="670"/>
      <c r="B74" s="240" t="s">
        <v>81</v>
      </c>
      <c r="C74" s="244"/>
      <c r="D74" s="241"/>
      <c r="E74" s="242"/>
      <c r="F74" s="245"/>
      <c r="G74" s="243"/>
      <c r="H74" s="651"/>
      <c r="I74" s="652"/>
      <c r="J74" s="253"/>
      <c r="K74" s="253"/>
      <c r="L74" s="242"/>
      <c r="M74" s="252"/>
      <c r="N74" s="99"/>
    </row>
    <row r="75" spans="1:14" s="1" customFormat="1" ht="15.95" customHeight="1" x14ac:dyDescent="0.25">
      <c r="A75" s="670"/>
      <c r="B75" s="240" t="s">
        <v>82</v>
      </c>
      <c r="C75" s="244"/>
      <c r="D75" s="241"/>
      <c r="E75" s="242"/>
      <c r="F75" s="245"/>
      <c r="G75" s="243"/>
      <c r="H75" s="651"/>
      <c r="I75" s="652"/>
      <c r="J75" s="253"/>
      <c r="K75" s="253"/>
      <c r="L75" s="242"/>
      <c r="M75" s="252"/>
      <c r="N75" s="99"/>
    </row>
    <row r="76" spans="1:14" s="1" customFormat="1" ht="15.95" customHeight="1" x14ac:dyDescent="0.25">
      <c r="A76" s="670"/>
      <c r="B76" s="240" t="s">
        <v>83</v>
      </c>
      <c r="C76" s="244"/>
      <c r="D76" s="241"/>
      <c r="E76" s="242"/>
      <c r="F76" s="245"/>
      <c r="G76" s="243"/>
      <c r="H76" s="651"/>
      <c r="I76" s="652"/>
      <c r="J76" s="253"/>
      <c r="K76" s="253"/>
      <c r="L76" s="242"/>
      <c r="M76" s="252"/>
      <c r="N76" s="99"/>
    </row>
    <row r="77" spans="1:14" s="1" customFormat="1" ht="17.100000000000001" customHeight="1" thickBot="1" x14ac:dyDescent="0.3">
      <c r="A77" s="670"/>
      <c r="B77" s="246" t="s">
        <v>116</v>
      </c>
      <c r="C77" s="247"/>
      <c r="D77" s="248"/>
      <c r="E77" s="249"/>
      <c r="F77" s="250"/>
      <c r="G77" s="251"/>
      <c r="H77" s="653"/>
      <c r="I77" s="654"/>
      <c r="J77" s="254"/>
      <c r="K77" s="254"/>
      <c r="L77" s="249"/>
      <c r="M77" s="255"/>
      <c r="N77" s="99"/>
    </row>
    <row r="78" spans="1:14" ht="15" thickBot="1" x14ac:dyDescent="0.3">
      <c r="A78" s="670"/>
      <c r="N78" s="103"/>
    </row>
    <row r="79" spans="1:14" ht="20.25" customHeight="1" x14ac:dyDescent="0.25">
      <c r="A79" s="670"/>
      <c r="B79" s="51" t="s">
        <v>84</v>
      </c>
      <c r="C79" s="660" t="e">
        <f>C64-1</f>
        <v>#VALUE!</v>
      </c>
      <c r="D79" s="660"/>
      <c r="E79" s="661" t="s">
        <v>98</v>
      </c>
      <c r="F79" s="661"/>
      <c r="G79" s="661"/>
      <c r="H79" s="661"/>
      <c r="I79" s="661"/>
      <c r="J79" s="661"/>
      <c r="K79" s="662" t="s">
        <v>99</v>
      </c>
      <c r="L79" s="662"/>
      <c r="M79" s="663"/>
      <c r="N79" s="103"/>
    </row>
    <row r="80" spans="1:14" ht="60" customHeight="1" x14ac:dyDescent="0.25">
      <c r="A80" s="670"/>
      <c r="B80" s="664" t="s">
        <v>74</v>
      </c>
      <c r="C80" s="666" t="s">
        <v>428</v>
      </c>
      <c r="D80" s="668" t="s">
        <v>3</v>
      </c>
      <c r="E80" s="69" t="s">
        <v>15</v>
      </c>
      <c r="F80" s="69" t="s">
        <v>30</v>
      </c>
      <c r="G80" s="69" t="s">
        <v>73</v>
      </c>
      <c r="H80" s="69" t="s">
        <v>95</v>
      </c>
      <c r="I80" s="69" t="s">
        <v>92</v>
      </c>
      <c r="J80" s="69" t="s">
        <v>118</v>
      </c>
      <c r="K80" s="70" t="s">
        <v>23</v>
      </c>
      <c r="L80" s="70" t="s">
        <v>25</v>
      </c>
      <c r="M80" s="71" t="s">
        <v>93</v>
      </c>
      <c r="N80" s="103"/>
    </row>
    <row r="81" spans="1:14" ht="17.25" customHeight="1" thickBot="1" x14ac:dyDescent="0.3">
      <c r="A81" s="670"/>
      <c r="B81" s="665"/>
      <c r="C81" s="667"/>
      <c r="D81" s="669"/>
      <c r="E81" s="657" t="s">
        <v>94</v>
      </c>
      <c r="F81" s="658"/>
      <c r="G81" s="658"/>
      <c r="H81" s="658"/>
      <c r="I81" s="658"/>
      <c r="J81" s="658"/>
      <c r="K81" s="658"/>
      <c r="L81" s="658"/>
      <c r="M81" s="659"/>
      <c r="N81" s="103"/>
    </row>
    <row r="82" spans="1:14" s="45" customFormat="1" ht="15" x14ac:dyDescent="0.25">
      <c r="A82" s="670"/>
      <c r="B82" s="46" t="s">
        <v>77</v>
      </c>
      <c r="C82" s="47"/>
      <c r="D82" s="48"/>
      <c r="E82" s="49">
        <f>SUM(E83:E92)</f>
        <v>0</v>
      </c>
      <c r="F82" s="594" t="s">
        <v>96</v>
      </c>
      <c r="G82" s="595"/>
      <c r="H82" s="595"/>
      <c r="I82" s="596"/>
      <c r="J82" s="49">
        <f>SUM(J83:J92)</f>
        <v>0</v>
      </c>
      <c r="K82" s="49">
        <f>SUM(K83:K92)</f>
        <v>0</v>
      </c>
      <c r="L82" s="49">
        <f>SUM(L83:L92)</f>
        <v>0</v>
      </c>
      <c r="M82" s="50">
        <f>SUM(M83:M92)</f>
        <v>0</v>
      </c>
      <c r="N82" s="104"/>
    </row>
    <row r="83" spans="1:14" x14ac:dyDescent="0.25">
      <c r="A83" s="670"/>
      <c r="B83" s="240" t="s">
        <v>117</v>
      </c>
      <c r="C83" s="256"/>
      <c r="D83" s="257"/>
      <c r="E83" s="242"/>
      <c r="F83" s="597"/>
      <c r="G83" s="598"/>
      <c r="H83" s="598"/>
      <c r="I83" s="599"/>
      <c r="J83" s="253"/>
      <c r="K83" s="253"/>
      <c r="L83" s="242"/>
      <c r="M83" s="252"/>
      <c r="N83" s="103"/>
    </row>
    <row r="84" spans="1:14" x14ac:dyDescent="0.25">
      <c r="A84" s="670"/>
      <c r="B84" s="240" t="s">
        <v>75</v>
      </c>
      <c r="C84" s="256"/>
      <c r="D84" s="257"/>
      <c r="E84" s="242"/>
      <c r="F84" s="597"/>
      <c r="G84" s="598"/>
      <c r="H84" s="598"/>
      <c r="I84" s="599"/>
      <c r="J84" s="253"/>
      <c r="K84" s="253"/>
      <c r="L84" s="242"/>
      <c r="M84" s="252"/>
      <c r="N84" s="103"/>
    </row>
    <row r="85" spans="1:14" x14ac:dyDescent="0.25">
      <c r="A85" s="670"/>
      <c r="B85" s="258" t="s">
        <v>76</v>
      </c>
      <c r="C85" s="256"/>
      <c r="D85" s="257"/>
      <c r="E85" s="242"/>
      <c r="F85" s="597"/>
      <c r="G85" s="598"/>
      <c r="H85" s="598"/>
      <c r="I85" s="599"/>
      <c r="J85" s="253"/>
      <c r="K85" s="253"/>
      <c r="L85" s="242"/>
      <c r="M85" s="252"/>
      <c r="N85" s="103"/>
    </row>
    <row r="86" spans="1:14" x14ac:dyDescent="0.25">
      <c r="A86" s="670"/>
      <c r="B86" s="258" t="s">
        <v>78</v>
      </c>
      <c r="C86" s="256"/>
      <c r="D86" s="257"/>
      <c r="E86" s="242"/>
      <c r="F86" s="597"/>
      <c r="G86" s="598"/>
      <c r="H86" s="598"/>
      <c r="I86" s="599"/>
      <c r="J86" s="253"/>
      <c r="K86" s="253"/>
      <c r="L86" s="242"/>
      <c r="M86" s="252"/>
      <c r="N86" s="103"/>
    </row>
    <row r="87" spans="1:14" x14ac:dyDescent="0.25">
      <c r="A87" s="670"/>
      <c r="B87" s="258" t="s">
        <v>79</v>
      </c>
      <c r="C87" s="256"/>
      <c r="D87" s="257"/>
      <c r="E87" s="242"/>
      <c r="F87" s="597"/>
      <c r="G87" s="598"/>
      <c r="H87" s="598"/>
      <c r="I87" s="599"/>
      <c r="J87" s="253"/>
      <c r="K87" s="253"/>
      <c r="L87" s="242"/>
      <c r="M87" s="252"/>
      <c r="N87" s="103"/>
    </row>
    <row r="88" spans="1:14" x14ac:dyDescent="0.25">
      <c r="A88" s="670"/>
      <c r="B88" s="258" t="s">
        <v>80</v>
      </c>
      <c r="C88" s="256"/>
      <c r="D88" s="257"/>
      <c r="E88" s="242"/>
      <c r="F88" s="597"/>
      <c r="G88" s="598"/>
      <c r="H88" s="598"/>
      <c r="I88" s="599"/>
      <c r="J88" s="253"/>
      <c r="K88" s="253"/>
      <c r="L88" s="242"/>
      <c r="M88" s="252"/>
      <c r="N88" s="103"/>
    </row>
    <row r="89" spans="1:14" x14ac:dyDescent="0.25">
      <c r="A89" s="670"/>
      <c r="B89" s="258" t="s">
        <v>81</v>
      </c>
      <c r="C89" s="256"/>
      <c r="D89" s="257"/>
      <c r="E89" s="242"/>
      <c r="F89" s="597"/>
      <c r="G89" s="598"/>
      <c r="H89" s="598"/>
      <c r="I89" s="599"/>
      <c r="J89" s="253"/>
      <c r="K89" s="253"/>
      <c r="L89" s="242"/>
      <c r="M89" s="252"/>
      <c r="N89" s="103"/>
    </row>
    <row r="90" spans="1:14" x14ac:dyDescent="0.25">
      <c r="A90" s="670"/>
      <c r="B90" s="258" t="s">
        <v>82</v>
      </c>
      <c r="C90" s="256"/>
      <c r="D90" s="257"/>
      <c r="E90" s="242"/>
      <c r="F90" s="597"/>
      <c r="G90" s="598"/>
      <c r="H90" s="598"/>
      <c r="I90" s="599"/>
      <c r="J90" s="253"/>
      <c r="K90" s="253"/>
      <c r="L90" s="242"/>
      <c r="M90" s="252"/>
      <c r="N90" s="103"/>
    </row>
    <row r="91" spans="1:14" x14ac:dyDescent="0.25">
      <c r="A91" s="670"/>
      <c r="B91" s="258" t="s">
        <v>83</v>
      </c>
      <c r="C91" s="256"/>
      <c r="D91" s="257"/>
      <c r="E91" s="242"/>
      <c r="F91" s="597"/>
      <c r="G91" s="598"/>
      <c r="H91" s="598"/>
      <c r="I91" s="599"/>
      <c r="J91" s="253"/>
      <c r="K91" s="253"/>
      <c r="L91" s="242"/>
      <c r="M91" s="252"/>
      <c r="N91" s="103"/>
    </row>
    <row r="92" spans="1:14" ht="15" thickBot="1" x14ac:dyDescent="0.3">
      <c r="A92" s="670"/>
      <c r="B92" s="259" t="s">
        <v>116</v>
      </c>
      <c r="C92" s="260"/>
      <c r="D92" s="261"/>
      <c r="E92" s="249"/>
      <c r="F92" s="600"/>
      <c r="G92" s="601"/>
      <c r="H92" s="601"/>
      <c r="I92" s="602"/>
      <c r="J92" s="254"/>
      <c r="K92" s="254"/>
      <c r="L92" s="249"/>
      <c r="M92" s="255"/>
      <c r="N92" s="103"/>
    </row>
    <row r="93" spans="1:14" x14ac:dyDescent="0.25">
      <c r="A93" s="99"/>
      <c r="B93" s="112"/>
      <c r="C93" s="112"/>
      <c r="D93" s="103"/>
      <c r="E93" s="103"/>
      <c r="F93" s="112"/>
      <c r="G93" s="113"/>
      <c r="H93" s="98"/>
      <c r="I93" s="98"/>
      <c r="J93" s="98"/>
      <c r="K93" s="98"/>
      <c r="L93" s="103"/>
      <c r="M93" s="103"/>
      <c r="N93" s="103"/>
    </row>
    <row r="94" spans="1:14" ht="15" thickBot="1" x14ac:dyDescent="0.3">
      <c r="A94" s="101"/>
      <c r="B94" s="110"/>
      <c r="C94" s="110"/>
      <c r="D94" s="105"/>
      <c r="E94" s="105"/>
      <c r="F94" s="110"/>
      <c r="G94" s="111"/>
      <c r="H94" s="100"/>
      <c r="I94" s="100"/>
      <c r="J94" s="100"/>
      <c r="K94" s="100"/>
      <c r="L94" s="105"/>
      <c r="M94" s="105"/>
      <c r="N94" s="105"/>
    </row>
    <row r="95" spans="1:14" ht="27.95" customHeight="1" thickBot="1" x14ac:dyDescent="0.3">
      <c r="A95" s="671" t="s">
        <v>233</v>
      </c>
      <c r="B95" s="676" t="s">
        <v>246</v>
      </c>
      <c r="C95" s="677"/>
      <c r="D95" s="677"/>
      <c r="E95" s="677"/>
      <c r="F95" s="677"/>
      <c r="G95" s="677"/>
      <c r="H95" s="677"/>
      <c r="I95" s="677"/>
      <c r="J95" s="677"/>
      <c r="K95" s="677"/>
      <c r="L95" s="677"/>
      <c r="M95" s="678"/>
      <c r="N95" s="105"/>
    </row>
    <row r="96" spans="1:14" ht="15" x14ac:dyDescent="0.25">
      <c r="A96" s="671"/>
      <c r="B96" s="51" t="s">
        <v>84</v>
      </c>
      <c r="C96" s="660" t="str">
        <f>D8</f>
        <v/>
      </c>
      <c r="D96" s="660"/>
      <c r="E96" s="661" t="s">
        <v>98</v>
      </c>
      <c r="F96" s="661"/>
      <c r="G96" s="661"/>
      <c r="H96" s="661"/>
      <c r="I96" s="661"/>
      <c r="J96" s="661"/>
      <c r="K96" s="662" t="s">
        <v>99</v>
      </c>
      <c r="L96" s="662"/>
      <c r="M96" s="663"/>
      <c r="N96" s="105"/>
    </row>
    <row r="97" spans="1:14" ht="45" x14ac:dyDescent="0.25">
      <c r="A97" s="671"/>
      <c r="B97" s="664" t="s">
        <v>74</v>
      </c>
      <c r="C97" s="666" t="s">
        <v>428</v>
      </c>
      <c r="D97" s="668" t="s">
        <v>3</v>
      </c>
      <c r="E97" s="69" t="s">
        <v>15</v>
      </c>
      <c r="F97" s="69" t="s">
        <v>30</v>
      </c>
      <c r="G97" s="69" t="s">
        <v>73</v>
      </c>
      <c r="H97" s="69" t="s">
        <v>95</v>
      </c>
      <c r="I97" s="69" t="s">
        <v>92</v>
      </c>
      <c r="J97" s="69" t="s">
        <v>118</v>
      </c>
      <c r="K97" s="70" t="s">
        <v>23</v>
      </c>
      <c r="L97" s="70" t="s">
        <v>25</v>
      </c>
      <c r="M97" s="71" t="s">
        <v>93</v>
      </c>
      <c r="N97" s="105"/>
    </row>
    <row r="98" spans="1:14" ht="15.75" thickBot="1" x14ac:dyDescent="0.3">
      <c r="A98" s="671"/>
      <c r="B98" s="665"/>
      <c r="C98" s="667"/>
      <c r="D98" s="669"/>
      <c r="E98" s="657" t="s">
        <v>94</v>
      </c>
      <c r="F98" s="658"/>
      <c r="G98" s="658"/>
      <c r="H98" s="658"/>
      <c r="I98" s="658"/>
      <c r="J98" s="658"/>
      <c r="K98" s="658"/>
      <c r="L98" s="658"/>
      <c r="M98" s="659"/>
      <c r="N98" s="105"/>
    </row>
    <row r="99" spans="1:14" ht="15.95" customHeight="1" x14ac:dyDescent="0.25">
      <c r="A99" s="671"/>
      <c r="B99" s="46" t="s">
        <v>77</v>
      </c>
      <c r="C99" s="47"/>
      <c r="D99" s="48"/>
      <c r="E99" s="49">
        <f>SUM(E100:E109)</f>
        <v>0</v>
      </c>
      <c r="F99" s="649" t="s">
        <v>96</v>
      </c>
      <c r="G99" s="650"/>
      <c r="H99" s="49">
        <f t="shared" ref="H99:M99" si="0">SUM(H100:H109)</f>
        <v>0</v>
      </c>
      <c r="I99" s="49">
        <f t="shared" si="0"/>
        <v>0</v>
      </c>
      <c r="J99" s="49">
        <f t="shared" si="0"/>
        <v>0</v>
      </c>
      <c r="K99" s="49">
        <f t="shared" si="0"/>
        <v>0</v>
      </c>
      <c r="L99" s="49">
        <f t="shared" si="0"/>
        <v>0</v>
      </c>
      <c r="M99" s="50">
        <f t="shared" si="0"/>
        <v>0</v>
      </c>
      <c r="N99" s="105"/>
    </row>
    <row r="100" spans="1:14" ht="15.95" customHeight="1" x14ac:dyDescent="0.25">
      <c r="A100" s="671"/>
      <c r="B100" s="240" t="s">
        <v>117</v>
      </c>
      <c r="C100" s="241"/>
      <c r="D100" s="241"/>
      <c r="E100" s="242"/>
      <c r="F100" s="651"/>
      <c r="G100" s="652"/>
      <c r="H100" s="253"/>
      <c r="I100" s="253"/>
      <c r="J100" s="242"/>
      <c r="K100" s="242"/>
      <c r="L100" s="242"/>
      <c r="M100" s="252"/>
      <c r="N100" s="105"/>
    </row>
    <row r="101" spans="1:14" ht="15.95" customHeight="1" x14ac:dyDescent="0.25">
      <c r="A101" s="671"/>
      <c r="B101" s="240" t="s">
        <v>75</v>
      </c>
      <c r="C101" s="244"/>
      <c r="D101" s="241"/>
      <c r="E101" s="242"/>
      <c r="F101" s="651"/>
      <c r="G101" s="652"/>
      <c r="H101" s="253"/>
      <c r="I101" s="253"/>
      <c r="J101" s="253"/>
      <c r="K101" s="253"/>
      <c r="L101" s="242"/>
      <c r="M101" s="252"/>
      <c r="N101" s="105"/>
    </row>
    <row r="102" spans="1:14" ht="15.95" customHeight="1" x14ac:dyDescent="0.25">
      <c r="A102" s="671"/>
      <c r="B102" s="240" t="s">
        <v>76</v>
      </c>
      <c r="C102" s="244"/>
      <c r="D102" s="241"/>
      <c r="E102" s="242"/>
      <c r="F102" s="651"/>
      <c r="G102" s="652"/>
      <c r="H102" s="253"/>
      <c r="I102" s="253"/>
      <c r="J102" s="253"/>
      <c r="K102" s="253"/>
      <c r="L102" s="242"/>
      <c r="M102" s="252"/>
      <c r="N102" s="105"/>
    </row>
    <row r="103" spans="1:14" ht="15.95" customHeight="1" x14ac:dyDescent="0.25">
      <c r="A103" s="671"/>
      <c r="B103" s="240" t="s">
        <v>78</v>
      </c>
      <c r="C103" s="244"/>
      <c r="D103" s="241"/>
      <c r="E103" s="242"/>
      <c r="F103" s="651"/>
      <c r="G103" s="652"/>
      <c r="H103" s="253"/>
      <c r="I103" s="253"/>
      <c r="J103" s="253"/>
      <c r="K103" s="253"/>
      <c r="L103" s="242"/>
      <c r="M103" s="252"/>
      <c r="N103" s="105"/>
    </row>
    <row r="104" spans="1:14" ht="15.95" customHeight="1" x14ac:dyDescent="0.25">
      <c r="A104" s="671"/>
      <c r="B104" s="240" t="s">
        <v>79</v>
      </c>
      <c r="C104" s="244"/>
      <c r="D104" s="241"/>
      <c r="E104" s="242"/>
      <c r="F104" s="651"/>
      <c r="G104" s="652"/>
      <c r="H104" s="253"/>
      <c r="I104" s="253"/>
      <c r="J104" s="253"/>
      <c r="K104" s="253"/>
      <c r="L104" s="242"/>
      <c r="M104" s="252"/>
      <c r="N104" s="105"/>
    </row>
    <row r="105" spans="1:14" ht="15.95" customHeight="1" x14ac:dyDescent="0.25">
      <c r="A105" s="671"/>
      <c r="B105" s="240" t="s">
        <v>80</v>
      </c>
      <c r="C105" s="244"/>
      <c r="D105" s="241"/>
      <c r="E105" s="242"/>
      <c r="F105" s="651"/>
      <c r="G105" s="652"/>
      <c r="H105" s="253"/>
      <c r="I105" s="253"/>
      <c r="J105" s="253"/>
      <c r="K105" s="253"/>
      <c r="L105" s="242"/>
      <c r="M105" s="252"/>
      <c r="N105" s="105"/>
    </row>
    <row r="106" spans="1:14" ht="15.95" customHeight="1" x14ac:dyDescent="0.25">
      <c r="A106" s="671"/>
      <c r="B106" s="240" t="s">
        <v>81</v>
      </c>
      <c r="C106" s="244"/>
      <c r="D106" s="241"/>
      <c r="E106" s="242"/>
      <c r="F106" s="651"/>
      <c r="G106" s="652"/>
      <c r="H106" s="253"/>
      <c r="I106" s="253"/>
      <c r="J106" s="253"/>
      <c r="K106" s="253"/>
      <c r="L106" s="242"/>
      <c r="M106" s="252"/>
      <c r="N106" s="105"/>
    </row>
    <row r="107" spans="1:14" ht="15.95" customHeight="1" x14ac:dyDescent="0.25">
      <c r="A107" s="671"/>
      <c r="B107" s="240" t="s">
        <v>82</v>
      </c>
      <c r="C107" s="244"/>
      <c r="D107" s="241"/>
      <c r="E107" s="242"/>
      <c r="F107" s="651"/>
      <c r="G107" s="652"/>
      <c r="H107" s="253"/>
      <c r="I107" s="253"/>
      <c r="J107" s="253"/>
      <c r="K107" s="253"/>
      <c r="L107" s="242"/>
      <c r="M107" s="252"/>
      <c r="N107" s="105"/>
    </row>
    <row r="108" spans="1:14" ht="15.95" customHeight="1" x14ac:dyDescent="0.25">
      <c r="A108" s="671"/>
      <c r="B108" s="240" t="s">
        <v>83</v>
      </c>
      <c r="C108" s="244"/>
      <c r="D108" s="241"/>
      <c r="E108" s="242"/>
      <c r="F108" s="651"/>
      <c r="G108" s="652"/>
      <c r="H108" s="253"/>
      <c r="I108" s="253"/>
      <c r="J108" s="253"/>
      <c r="K108" s="253"/>
      <c r="L108" s="242"/>
      <c r="M108" s="252"/>
      <c r="N108" s="105"/>
    </row>
    <row r="109" spans="1:14" ht="17.100000000000001" customHeight="1" thickBot="1" x14ac:dyDescent="0.3">
      <c r="A109" s="671"/>
      <c r="B109" s="246" t="s">
        <v>116</v>
      </c>
      <c r="C109" s="247"/>
      <c r="D109" s="248"/>
      <c r="E109" s="249"/>
      <c r="F109" s="653"/>
      <c r="G109" s="654"/>
      <c r="H109" s="254"/>
      <c r="I109" s="254"/>
      <c r="J109" s="254"/>
      <c r="K109" s="254"/>
      <c r="L109" s="249"/>
      <c r="M109" s="255"/>
      <c r="N109" s="105"/>
    </row>
    <row r="110" spans="1:14" ht="15" thickBot="1" x14ac:dyDescent="0.3">
      <c r="A110" s="671"/>
      <c r="N110" s="105"/>
    </row>
    <row r="111" spans="1:14" ht="15" x14ac:dyDescent="0.25">
      <c r="A111" s="671"/>
      <c r="B111" s="51" t="s">
        <v>84</v>
      </c>
      <c r="C111" s="660" t="e">
        <f>C96-1</f>
        <v>#VALUE!</v>
      </c>
      <c r="D111" s="660"/>
      <c r="E111" s="661" t="s">
        <v>98</v>
      </c>
      <c r="F111" s="661"/>
      <c r="G111" s="661"/>
      <c r="H111" s="661"/>
      <c r="I111" s="661"/>
      <c r="J111" s="661"/>
      <c r="K111" s="662" t="s">
        <v>99</v>
      </c>
      <c r="L111" s="662"/>
      <c r="M111" s="663"/>
      <c r="N111" s="105"/>
    </row>
    <row r="112" spans="1:14" ht="45" x14ac:dyDescent="0.25">
      <c r="A112" s="671"/>
      <c r="B112" s="664" t="s">
        <v>74</v>
      </c>
      <c r="C112" s="666" t="s">
        <v>428</v>
      </c>
      <c r="D112" s="668" t="s">
        <v>3</v>
      </c>
      <c r="E112" s="69" t="s">
        <v>15</v>
      </c>
      <c r="F112" s="69" t="s">
        <v>30</v>
      </c>
      <c r="G112" s="69" t="s">
        <v>73</v>
      </c>
      <c r="H112" s="69" t="s">
        <v>95</v>
      </c>
      <c r="I112" s="69" t="s">
        <v>92</v>
      </c>
      <c r="J112" s="69" t="s">
        <v>118</v>
      </c>
      <c r="K112" s="70" t="s">
        <v>23</v>
      </c>
      <c r="L112" s="70" t="s">
        <v>25</v>
      </c>
      <c r="M112" s="71" t="s">
        <v>93</v>
      </c>
      <c r="N112" s="105"/>
    </row>
    <row r="113" spans="1:14" ht="15.75" thickBot="1" x14ac:dyDescent="0.3">
      <c r="A113" s="671"/>
      <c r="B113" s="665"/>
      <c r="C113" s="667"/>
      <c r="D113" s="669"/>
      <c r="E113" s="657" t="s">
        <v>94</v>
      </c>
      <c r="F113" s="658"/>
      <c r="G113" s="658"/>
      <c r="H113" s="658"/>
      <c r="I113" s="658"/>
      <c r="J113" s="658"/>
      <c r="K113" s="658"/>
      <c r="L113" s="658"/>
      <c r="M113" s="659"/>
      <c r="N113" s="105"/>
    </row>
    <row r="114" spans="1:14" ht="15" x14ac:dyDescent="0.25">
      <c r="A114" s="671"/>
      <c r="B114" s="46" t="s">
        <v>77</v>
      </c>
      <c r="C114" s="47"/>
      <c r="D114" s="48"/>
      <c r="E114" s="49">
        <f>SUM(E115:E124)</f>
        <v>0</v>
      </c>
      <c r="F114" s="594" t="s">
        <v>96</v>
      </c>
      <c r="G114" s="595"/>
      <c r="H114" s="595"/>
      <c r="I114" s="596"/>
      <c r="J114" s="49">
        <f>SUM(J115:J124)</f>
        <v>0</v>
      </c>
      <c r="K114" s="49">
        <f>SUM(K115:K124)</f>
        <v>0</v>
      </c>
      <c r="L114" s="49">
        <f>SUM(L115:L124)</f>
        <v>0</v>
      </c>
      <c r="M114" s="50">
        <f>SUM(M115:M124)</f>
        <v>0</v>
      </c>
      <c r="N114" s="105"/>
    </row>
    <row r="115" spans="1:14" x14ac:dyDescent="0.25">
      <c r="A115" s="671"/>
      <c r="B115" s="240" t="s">
        <v>117</v>
      </c>
      <c r="C115" s="256"/>
      <c r="D115" s="257"/>
      <c r="E115" s="242"/>
      <c r="F115" s="597"/>
      <c r="G115" s="598"/>
      <c r="H115" s="598"/>
      <c r="I115" s="599"/>
      <c r="J115" s="253"/>
      <c r="K115" s="253"/>
      <c r="L115" s="242"/>
      <c r="M115" s="252"/>
      <c r="N115" s="105"/>
    </row>
    <row r="116" spans="1:14" x14ac:dyDescent="0.25">
      <c r="A116" s="671"/>
      <c r="B116" s="240" t="s">
        <v>75</v>
      </c>
      <c r="C116" s="256"/>
      <c r="D116" s="257"/>
      <c r="E116" s="242"/>
      <c r="F116" s="597"/>
      <c r="G116" s="598"/>
      <c r="H116" s="598"/>
      <c r="I116" s="599"/>
      <c r="J116" s="253"/>
      <c r="K116" s="253"/>
      <c r="L116" s="242"/>
      <c r="M116" s="252"/>
      <c r="N116" s="105"/>
    </row>
    <row r="117" spans="1:14" x14ac:dyDescent="0.25">
      <c r="A117" s="671"/>
      <c r="B117" s="258" t="s">
        <v>76</v>
      </c>
      <c r="C117" s="256"/>
      <c r="D117" s="257"/>
      <c r="E117" s="242"/>
      <c r="F117" s="597"/>
      <c r="G117" s="598"/>
      <c r="H117" s="598"/>
      <c r="I117" s="599"/>
      <c r="J117" s="253"/>
      <c r="K117" s="253"/>
      <c r="L117" s="242"/>
      <c r="M117" s="252"/>
      <c r="N117" s="105"/>
    </row>
    <row r="118" spans="1:14" x14ac:dyDescent="0.25">
      <c r="A118" s="671"/>
      <c r="B118" s="258" t="s">
        <v>78</v>
      </c>
      <c r="C118" s="256"/>
      <c r="D118" s="257"/>
      <c r="E118" s="242"/>
      <c r="F118" s="597"/>
      <c r="G118" s="598"/>
      <c r="H118" s="598"/>
      <c r="I118" s="599"/>
      <c r="J118" s="253"/>
      <c r="K118" s="253"/>
      <c r="L118" s="242"/>
      <c r="M118" s="252"/>
      <c r="N118" s="105"/>
    </row>
    <row r="119" spans="1:14" x14ac:dyDescent="0.25">
      <c r="A119" s="671"/>
      <c r="B119" s="258" t="s">
        <v>79</v>
      </c>
      <c r="C119" s="256"/>
      <c r="D119" s="257"/>
      <c r="E119" s="242"/>
      <c r="F119" s="597"/>
      <c r="G119" s="598"/>
      <c r="H119" s="598"/>
      <c r="I119" s="599"/>
      <c r="J119" s="253"/>
      <c r="K119" s="253"/>
      <c r="L119" s="242"/>
      <c r="M119" s="252"/>
      <c r="N119" s="105"/>
    </row>
    <row r="120" spans="1:14" x14ac:dyDescent="0.25">
      <c r="A120" s="671"/>
      <c r="B120" s="258" t="s">
        <v>80</v>
      </c>
      <c r="C120" s="256"/>
      <c r="D120" s="257"/>
      <c r="E120" s="242"/>
      <c r="F120" s="597"/>
      <c r="G120" s="598"/>
      <c r="H120" s="598"/>
      <c r="I120" s="599"/>
      <c r="J120" s="253"/>
      <c r="K120" s="253"/>
      <c r="L120" s="242"/>
      <c r="M120" s="252"/>
      <c r="N120" s="105"/>
    </row>
    <row r="121" spans="1:14" x14ac:dyDescent="0.25">
      <c r="A121" s="671"/>
      <c r="B121" s="258" t="s">
        <v>81</v>
      </c>
      <c r="C121" s="256"/>
      <c r="D121" s="257"/>
      <c r="E121" s="242"/>
      <c r="F121" s="597"/>
      <c r="G121" s="598"/>
      <c r="H121" s="598"/>
      <c r="I121" s="599"/>
      <c r="J121" s="253"/>
      <c r="K121" s="253"/>
      <c r="L121" s="242"/>
      <c r="M121" s="252"/>
      <c r="N121" s="105"/>
    </row>
    <row r="122" spans="1:14" x14ac:dyDescent="0.25">
      <c r="A122" s="671"/>
      <c r="B122" s="258" t="s">
        <v>82</v>
      </c>
      <c r="C122" s="256"/>
      <c r="D122" s="257"/>
      <c r="E122" s="242"/>
      <c r="F122" s="597"/>
      <c r="G122" s="598"/>
      <c r="H122" s="598"/>
      <c r="I122" s="599"/>
      <c r="J122" s="253"/>
      <c r="K122" s="253"/>
      <c r="L122" s="242"/>
      <c r="M122" s="252"/>
      <c r="N122" s="105"/>
    </row>
    <row r="123" spans="1:14" x14ac:dyDescent="0.25">
      <c r="A123" s="671"/>
      <c r="B123" s="258" t="s">
        <v>83</v>
      </c>
      <c r="C123" s="256"/>
      <c r="D123" s="257"/>
      <c r="E123" s="242"/>
      <c r="F123" s="597"/>
      <c r="G123" s="598"/>
      <c r="H123" s="598"/>
      <c r="I123" s="599"/>
      <c r="J123" s="253"/>
      <c r="K123" s="253"/>
      <c r="L123" s="242"/>
      <c r="M123" s="252"/>
      <c r="N123" s="105"/>
    </row>
    <row r="124" spans="1:14" ht="15" thickBot="1" x14ac:dyDescent="0.3">
      <c r="A124" s="671"/>
      <c r="B124" s="259" t="s">
        <v>116</v>
      </c>
      <c r="C124" s="260"/>
      <c r="D124" s="261"/>
      <c r="E124" s="249"/>
      <c r="F124" s="600"/>
      <c r="G124" s="601"/>
      <c r="H124" s="601"/>
      <c r="I124" s="602"/>
      <c r="J124" s="254"/>
      <c r="K124" s="254"/>
      <c r="L124" s="249"/>
      <c r="M124" s="255"/>
      <c r="N124" s="105"/>
    </row>
    <row r="125" spans="1:14" x14ac:dyDescent="0.25">
      <c r="A125" s="101"/>
      <c r="B125" s="110"/>
      <c r="C125" s="110"/>
      <c r="D125" s="105"/>
      <c r="E125" s="105"/>
      <c r="F125" s="110"/>
      <c r="G125" s="111"/>
      <c r="H125" s="100"/>
      <c r="I125" s="100"/>
      <c r="J125" s="100"/>
      <c r="K125" s="100"/>
      <c r="L125" s="105"/>
      <c r="M125" s="105"/>
      <c r="N125" s="105"/>
    </row>
    <row r="126" spans="1:14" ht="15" thickBot="1" x14ac:dyDescent="0.3">
      <c r="A126" s="107"/>
      <c r="B126" s="108"/>
      <c r="C126" s="108"/>
      <c r="D126" s="106"/>
      <c r="E126" s="106"/>
      <c r="F126" s="108"/>
      <c r="G126" s="109"/>
      <c r="H126" s="102"/>
      <c r="I126" s="102"/>
      <c r="J126" s="102"/>
      <c r="K126" s="102"/>
      <c r="L126" s="106"/>
      <c r="M126" s="106"/>
      <c r="N126" s="106"/>
    </row>
    <row r="127" spans="1:14" ht="24" customHeight="1" thickBot="1" x14ac:dyDescent="0.3">
      <c r="A127" s="672" t="s">
        <v>234</v>
      </c>
      <c r="B127" s="629" t="s">
        <v>254</v>
      </c>
      <c r="C127" s="630"/>
      <c r="D127" s="630"/>
      <c r="E127" s="630"/>
      <c r="F127" s="630"/>
      <c r="G127" s="630"/>
      <c r="H127" s="630"/>
      <c r="I127" s="630"/>
      <c r="J127" s="630"/>
      <c r="K127" s="630"/>
      <c r="L127" s="630"/>
      <c r="M127" s="631"/>
      <c r="N127" s="106"/>
    </row>
    <row r="128" spans="1:14" ht="15" x14ac:dyDescent="0.25">
      <c r="A128" s="672"/>
      <c r="B128" s="88" t="s">
        <v>84</v>
      </c>
      <c r="C128" s="632" t="str">
        <f>D8</f>
        <v/>
      </c>
      <c r="D128" s="633"/>
      <c r="E128" s="634" t="s">
        <v>98</v>
      </c>
      <c r="F128" s="635"/>
      <c r="G128" s="635"/>
      <c r="H128" s="635"/>
      <c r="I128" s="635"/>
      <c r="J128" s="636"/>
      <c r="K128" s="637" t="s">
        <v>99</v>
      </c>
      <c r="L128" s="638"/>
      <c r="M128" s="639"/>
      <c r="N128" s="106"/>
    </row>
    <row r="129" spans="1:14" ht="45" x14ac:dyDescent="0.25">
      <c r="A129" s="672"/>
      <c r="B129" s="620" t="s">
        <v>74</v>
      </c>
      <c r="C129" s="622" t="s">
        <v>428</v>
      </c>
      <c r="D129" s="624" t="s">
        <v>3</v>
      </c>
      <c r="E129" s="89" t="s">
        <v>15</v>
      </c>
      <c r="F129" s="89" t="s">
        <v>30</v>
      </c>
      <c r="G129" s="89" t="s">
        <v>73</v>
      </c>
      <c r="H129" s="89" t="s">
        <v>95</v>
      </c>
      <c r="I129" s="89" t="s">
        <v>92</v>
      </c>
      <c r="J129" s="89" t="s">
        <v>118</v>
      </c>
      <c r="K129" s="90" t="s">
        <v>23</v>
      </c>
      <c r="L129" s="90" t="s">
        <v>25</v>
      </c>
      <c r="M129" s="91" t="s">
        <v>93</v>
      </c>
      <c r="N129" s="106"/>
    </row>
    <row r="130" spans="1:14" ht="15.75" thickBot="1" x14ac:dyDescent="0.3">
      <c r="A130" s="672"/>
      <c r="B130" s="621"/>
      <c r="C130" s="623"/>
      <c r="D130" s="625"/>
      <c r="E130" s="626" t="s">
        <v>94</v>
      </c>
      <c r="F130" s="627"/>
      <c r="G130" s="627"/>
      <c r="H130" s="627"/>
      <c r="I130" s="627"/>
      <c r="J130" s="627"/>
      <c r="K130" s="627"/>
      <c r="L130" s="627"/>
      <c r="M130" s="628"/>
      <c r="N130" s="106"/>
    </row>
    <row r="131" spans="1:14" ht="15" x14ac:dyDescent="0.25">
      <c r="A131" s="672"/>
      <c r="B131" s="92" t="s">
        <v>77</v>
      </c>
      <c r="C131" s="93"/>
      <c r="D131" s="94"/>
      <c r="E131" s="49">
        <f t="shared" ref="E131:M131" si="1">SUM(E132:E141)</f>
        <v>0</v>
      </c>
      <c r="F131" s="640" t="s">
        <v>96</v>
      </c>
      <c r="G131" s="641"/>
      <c r="H131" s="641"/>
      <c r="I131" s="642"/>
      <c r="J131" s="49">
        <f t="shared" si="1"/>
        <v>0</v>
      </c>
      <c r="K131" s="49">
        <f t="shared" si="1"/>
        <v>0</v>
      </c>
      <c r="L131" s="49">
        <f t="shared" si="1"/>
        <v>0</v>
      </c>
      <c r="M131" s="49">
        <f t="shared" si="1"/>
        <v>0</v>
      </c>
      <c r="N131" s="106"/>
    </row>
    <row r="132" spans="1:14" x14ac:dyDescent="0.25">
      <c r="A132" s="672"/>
      <c r="B132" s="262" t="s">
        <v>117</v>
      </c>
      <c r="C132" s="263"/>
      <c r="D132" s="263"/>
      <c r="E132" s="264"/>
      <c r="F132" s="643"/>
      <c r="G132" s="644"/>
      <c r="H132" s="644"/>
      <c r="I132" s="645"/>
      <c r="J132" s="264"/>
      <c r="K132" s="264"/>
      <c r="L132" s="264"/>
      <c r="M132" s="270"/>
      <c r="N132" s="106"/>
    </row>
    <row r="133" spans="1:14" x14ac:dyDescent="0.25">
      <c r="A133" s="672"/>
      <c r="B133" s="262" t="s">
        <v>75</v>
      </c>
      <c r="C133" s="265"/>
      <c r="D133" s="263"/>
      <c r="E133" s="264"/>
      <c r="F133" s="643"/>
      <c r="G133" s="644"/>
      <c r="H133" s="644"/>
      <c r="I133" s="645"/>
      <c r="J133" s="271"/>
      <c r="K133" s="271"/>
      <c r="L133" s="264"/>
      <c r="M133" s="270"/>
      <c r="N133" s="106"/>
    </row>
    <row r="134" spans="1:14" x14ac:dyDescent="0.25">
      <c r="A134" s="672"/>
      <c r="B134" s="262" t="s">
        <v>76</v>
      </c>
      <c r="C134" s="265"/>
      <c r="D134" s="263"/>
      <c r="E134" s="264"/>
      <c r="F134" s="643"/>
      <c r="G134" s="644"/>
      <c r="H134" s="644"/>
      <c r="I134" s="645"/>
      <c r="J134" s="271"/>
      <c r="K134" s="271"/>
      <c r="L134" s="264"/>
      <c r="M134" s="270"/>
      <c r="N134" s="106"/>
    </row>
    <row r="135" spans="1:14" x14ac:dyDescent="0.25">
      <c r="A135" s="672"/>
      <c r="B135" s="262" t="s">
        <v>78</v>
      </c>
      <c r="C135" s="265"/>
      <c r="D135" s="263"/>
      <c r="E135" s="264"/>
      <c r="F135" s="643"/>
      <c r="G135" s="644"/>
      <c r="H135" s="644"/>
      <c r="I135" s="645"/>
      <c r="J135" s="271"/>
      <c r="K135" s="271"/>
      <c r="L135" s="264"/>
      <c r="M135" s="270"/>
      <c r="N135" s="106"/>
    </row>
    <row r="136" spans="1:14" x14ac:dyDescent="0.25">
      <c r="A136" s="672"/>
      <c r="B136" s="262" t="s">
        <v>79</v>
      </c>
      <c r="C136" s="265"/>
      <c r="D136" s="263"/>
      <c r="E136" s="264"/>
      <c r="F136" s="643"/>
      <c r="G136" s="644"/>
      <c r="H136" s="644"/>
      <c r="I136" s="645"/>
      <c r="J136" s="271"/>
      <c r="K136" s="271"/>
      <c r="L136" s="264"/>
      <c r="M136" s="270"/>
      <c r="N136" s="106"/>
    </row>
    <row r="137" spans="1:14" x14ac:dyDescent="0.25">
      <c r="A137" s="672"/>
      <c r="B137" s="262" t="s">
        <v>80</v>
      </c>
      <c r="C137" s="265"/>
      <c r="D137" s="263"/>
      <c r="E137" s="264"/>
      <c r="F137" s="643"/>
      <c r="G137" s="644"/>
      <c r="H137" s="644"/>
      <c r="I137" s="645"/>
      <c r="J137" s="271"/>
      <c r="K137" s="271"/>
      <c r="L137" s="264"/>
      <c r="M137" s="270"/>
      <c r="N137" s="106"/>
    </row>
    <row r="138" spans="1:14" x14ac:dyDescent="0.25">
      <c r="A138" s="672"/>
      <c r="B138" s="262" t="s">
        <v>81</v>
      </c>
      <c r="C138" s="265"/>
      <c r="D138" s="263"/>
      <c r="E138" s="264"/>
      <c r="F138" s="643"/>
      <c r="G138" s="644"/>
      <c r="H138" s="644"/>
      <c r="I138" s="645"/>
      <c r="J138" s="271"/>
      <c r="K138" s="271"/>
      <c r="L138" s="264"/>
      <c r="M138" s="270"/>
      <c r="N138" s="106"/>
    </row>
    <row r="139" spans="1:14" x14ac:dyDescent="0.25">
      <c r="A139" s="672"/>
      <c r="B139" s="262" t="s">
        <v>82</v>
      </c>
      <c r="C139" s="265"/>
      <c r="D139" s="263"/>
      <c r="E139" s="264"/>
      <c r="F139" s="643"/>
      <c r="G139" s="644"/>
      <c r="H139" s="644"/>
      <c r="I139" s="645"/>
      <c r="J139" s="271"/>
      <c r="K139" s="271"/>
      <c r="L139" s="264"/>
      <c r="M139" s="270"/>
      <c r="N139" s="106"/>
    </row>
    <row r="140" spans="1:14" x14ac:dyDescent="0.25">
      <c r="A140" s="672"/>
      <c r="B140" s="262" t="s">
        <v>83</v>
      </c>
      <c r="C140" s="265"/>
      <c r="D140" s="263"/>
      <c r="E140" s="264"/>
      <c r="F140" s="643"/>
      <c r="G140" s="644"/>
      <c r="H140" s="644"/>
      <c r="I140" s="645"/>
      <c r="J140" s="271"/>
      <c r="K140" s="271"/>
      <c r="L140" s="264"/>
      <c r="M140" s="270"/>
      <c r="N140" s="106"/>
    </row>
    <row r="141" spans="1:14" ht="15" thickBot="1" x14ac:dyDescent="0.3">
      <c r="A141" s="672"/>
      <c r="B141" s="266" t="s">
        <v>116</v>
      </c>
      <c r="C141" s="267"/>
      <c r="D141" s="268"/>
      <c r="E141" s="269"/>
      <c r="F141" s="646"/>
      <c r="G141" s="647"/>
      <c r="H141" s="647"/>
      <c r="I141" s="648"/>
      <c r="J141" s="272"/>
      <c r="K141" s="272"/>
      <c r="L141" s="269"/>
      <c r="M141" s="273"/>
      <c r="N141" s="106"/>
    </row>
    <row r="142" spans="1:14" ht="15" thickBot="1" x14ac:dyDescent="0.3">
      <c r="A142" s="672"/>
      <c r="B142" s="95"/>
      <c r="C142" s="95"/>
      <c r="D142" s="96"/>
      <c r="E142" s="96"/>
      <c r="F142" s="95"/>
      <c r="L142" s="96"/>
      <c r="M142" s="96"/>
      <c r="N142" s="106"/>
    </row>
    <row r="143" spans="1:14" ht="15" x14ac:dyDescent="0.25">
      <c r="A143" s="672"/>
      <c r="B143" s="97" t="s">
        <v>84</v>
      </c>
      <c r="C143" s="632" t="e">
        <f>C128-1</f>
        <v>#VALUE!</v>
      </c>
      <c r="D143" s="633"/>
      <c r="E143" s="634" t="s">
        <v>98</v>
      </c>
      <c r="F143" s="635"/>
      <c r="G143" s="635"/>
      <c r="H143" s="635"/>
      <c r="I143" s="635"/>
      <c r="J143" s="636"/>
      <c r="K143" s="637" t="s">
        <v>99</v>
      </c>
      <c r="L143" s="638"/>
      <c r="M143" s="639"/>
      <c r="N143" s="106"/>
    </row>
    <row r="144" spans="1:14" ht="45" x14ac:dyDescent="0.25">
      <c r="A144" s="672"/>
      <c r="B144" s="620" t="s">
        <v>74</v>
      </c>
      <c r="C144" s="622" t="s">
        <v>428</v>
      </c>
      <c r="D144" s="624" t="s">
        <v>3</v>
      </c>
      <c r="E144" s="89" t="s">
        <v>15</v>
      </c>
      <c r="F144" s="89" t="s">
        <v>30</v>
      </c>
      <c r="G144" s="89" t="s">
        <v>73</v>
      </c>
      <c r="H144" s="89" t="s">
        <v>95</v>
      </c>
      <c r="I144" s="89" t="s">
        <v>92</v>
      </c>
      <c r="J144" s="89" t="s">
        <v>118</v>
      </c>
      <c r="K144" s="90" t="s">
        <v>23</v>
      </c>
      <c r="L144" s="90" t="s">
        <v>25</v>
      </c>
      <c r="M144" s="91" t="s">
        <v>93</v>
      </c>
      <c r="N144" s="106"/>
    </row>
    <row r="145" spans="1:14" ht="15.75" thickBot="1" x14ac:dyDescent="0.3">
      <c r="A145" s="672"/>
      <c r="B145" s="621"/>
      <c r="C145" s="623"/>
      <c r="D145" s="625"/>
      <c r="E145" s="626" t="s">
        <v>94</v>
      </c>
      <c r="F145" s="627"/>
      <c r="G145" s="627"/>
      <c r="H145" s="627"/>
      <c r="I145" s="627"/>
      <c r="J145" s="627"/>
      <c r="K145" s="627"/>
      <c r="L145" s="627"/>
      <c r="M145" s="628"/>
      <c r="N145" s="106"/>
    </row>
    <row r="146" spans="1:14" ht="15" x14ac:dyDescent="0.25">
      <c r="A146" s="672"/>
      <c r="B146" s="92" t="s">
        <v>77</v>
      </c>
      <c r="C146" s="93"/>
      <c r="D146" s="94"/>
      <c r="E146" s="49">
        <f t="shared" ref="E146" si="2">SUM(E147:E156)</f>
        <v>0</v>
      </c>
      <c r="F146" s="640" t="s">
        <v>96</v>
      </c>
      <c r="G146" s="641"/>
      <c r="H146" s="641"/>
      <c r="I146" s="642"/>
      <c r="J146" s="49">
        <f t="shared" ref="J146:M146" si="3">SUM(J147:J156)</f>
        <v>0</v>
      </c>
      <c r="K146" s="49">
        <f t="shared" si="3"/>
        <v>0</v>
      </c>
      <c r="L146" s="49">
        <f t="shared" si="3"/>
        <v>0</v>
      </c>
      <c r="M146" s="49">
        <f t="shared" si="3"/>
        <v>0</v>
      </c>
      <c r="N146" s="106"/>
    </row>
    <row r="147" spans="1:14" x14ac:dyDescent="0.25">
      <c r="A147" s="672"/>
      <c r="B147" s="262" t="s">
        <v>117</v>
      </c>
      <c r="C147" s="274"/>
      <c r="D147" s="275"/>
      <c r="E147" s="264"/>
      <c r="F147" s="643"/>
      <c r="G147" s="644"/>
      <c r="H147" s="644"/>
      <c r="I147" s="645"/>
      <c r="J147" s="271"/>
      <c r="K147" s="271"/>
      <c r="L147" s="264"/>
      <c r="M147" s="270"/>
      <c r="N147" s="106"/>
    </row>
    <row r="148" spans="1:14" x14ac:dyDescent="0.25">
      <c r="A148" s="672"/>
      <c r="B148" s="262" t="s">
        <v>75</v>
      </c>
      <c r="C148" s="274"/>
      <c r="D148" s="275"/>
      <c r="E148" s="264"/>
      <c r="F148" s="643"/>
      <c r="G148" s="644"/>
      <c r="H148" s="644"/>
      <c r="I148" s="645"/>
      <c r="J148" s="271"/>
      <c r="K148" s="271"/>
      <c r="L148" s="264"/>
      <c r="M148" s="270"/>
      <c r="N148" s="106"/>
    </row>
    <row r="149" spans="1:14" x14ac:dyDescent="0.25">
      <c r="A149" s="672"/>
      <c r="B149" s="276" t="s">
        <v>76</v>
      </c>
      <c r="C149" s="274"/>
      <c r="D149" s="275"/>
      <c r="E149" s="264"/>
      <c r="F149" s="643"/>
      <c r="G149" s="644"/>
      <c r="H149" s="644"/>
      <c r="I149" s="645"/>
      <c r="J149" s="271"/>
      <c r="K149" s="271"/>
      <c r="L149" s="264"/>
      <c r="M149" s="270"/>
      <c r="N149" s="106"/>
    </row>
    <row r="150" spans="1:14" x14ac:dyDescent="0.25">
      <c r="A150" s="672"/>
      <c r="B150" s="276" t="s">
        <v>78</v>
      </c>
      <c r="C150" s="274"/>
      <c r="D150" s="275"/>
      <c r="E150" s="264"/>
      <c r="F150" s="643"/>
      <c r="G150" s="644"/>
      <c r="H150" s="644"/>
      <c r="I150" s="645"/>
      <c r="J150" s="271"/>
      <c r="K150" s="271"/>
      <c r="L150" s="264"/>
      <c r="M150" s="270"/>
      <c r="N150" s="106"/>
    </row>
    <row r="151" spans="1:14" x14ac:dyDescent="0.25">
      <c r="A151" s="672"/>
      <c r="B151" s="276" t="s">
        <v>79</v>
      </c>
      <c r="C151" s="274"/>
      <c r="D151" s="275"/>
      <c r="E151" s="264"/>
      <c r="F151" s="643"/>
      <c r="G151" s="644"/>
      <c r="H151" s="644"/>
      <c r="I151" s="645"/>
      <c r="J151" s="271"/>
      <c r="K151" s="271"/>
      <c r="L151" s="264"/>
      <c r="M151" s="270"/>
      <c r="N151" s="106"/>
    </row>
    <row r="152" spans="1:14" x14ac:dyDescent="0.25">
      <c r="A152" s="672"/>
      <c r="B152" s="276" t="s">
        <v>80</v>
      </c>
      <c r="C152" s="274"/>
      <c r="D152" s="275"/>
      <c r="E152" s="264"/>
      <c r="F152" s="643"/>
      <c r="G152" s="644"/>
      <c r="H152" s="644"/>
      <c r="I152" s="645"/>
      <c r="J152" s="271"/>
      <c r="K152" s="271"/>
      <c r="L152" s="264"/>
      <c r="M152" s="270"/>
      <c r="N152" s="106"/>
    </row>
    <row r="153" spans="1:14" x14ac:dyDescent="0.25">
      <c r="A153" s="672"/>
      <c r="B153" s="276" t="s">
        <v>81</v>
      </c>
      <c r="C153" s="274"/>
      <c r="D153" s="275"/>
      <c r="E153" s="264"/>
      <c r="F153" s="643"/>
      <c r="G153" s="644"/>
      <c r="H153" s="644"/>
      <c r="I153" s="645"/>
      <c r="J153" s="271"/>
      <c r="K153" s="271"/>
      <c r="L153" s="264"/>
      <c r="M153" s="270"/>
      <c r="N153" s="106"/>
    </row>
    <row r="154" spans="1:14" x14ac:dyDescent="0.25">
      <c r="A154" s="672"/>
      <c r="B154" s="276" t="s">
        <v>82</v>
      </c>
      <c r="C154" s="274"/>
      <c r="D154" s="275"/>
      <c r="E154" s="264"/>
      <c r="F154" s="643"/>
      <c r="G154" s="644"/>
      <c r="H154" s="644"/>
      <c r="I154" s="645"/>
      <c r="J154" s="271"/>
      <c r="K154" s="271"/>
      <c r="L154" s="264"/>
      <c r="M154" s="270"/>
      <c r="N154" s="106"/>
    </row>
    <row r="155" spans="1:14" x14ac:dyDescent="0.25">
      <c r="A155" s="672"/>
      <c r="B155" s="276" t="s">
        <v>83</v>
      </c>
      <c r="C155" s="274"/>
      <c r="D155" s="275"/>
      <c r="E155" s="264"/>
      <c r="F155" s="643"/>
      <c r="G155" s="644"/>
      <c r="H155" s="644"/>
      <c r="I155" s="645"/>
      <c r="J155" s="271"/>
      <c r="K155" s="271"/>
      <c r="L155" s="264"/>
      <c r="M155" s="270"/>
      <c r="N155" s="106"/>
    </row>
    <row r="156" spans="1:14" ht="15" thickBot="1" x14ac:dyDescent="0.3">
      <c r="A156" s="672"/>
      <c r="B156" s="277" t="s">
        <v>116</v>
      </c>
      <c r="C156" s="278"/>
      <c r="D156" s="279"/>
      <c r="E156" s="269"/>
      <c r="F156" s="646"/>
      <c r="G156" s="647"/>
      <c r="H156" s="647"/>
      <c r="I156" s="648"/>
      <c r="J156" s="272"/>
      <c r="K156" s="272"/>
      <c r="L156" s="269"/>
      <c r="M156" s="273"/>
      <c r="N156" s="106"/>
    </row>
    <row r="157" spans="1:14" x14ac:dyDescent="0.25">
      <c r="A157" s="107"/>
      <c r="B157" s="108"/>
      <c r="C157" s="108"/>
      <c r="D157" s="106"/>
      <c r="E157" s="106"/>
      <c r="F157" s="108"/>
      <c r="G157" s="109"/>
      <c r="H157" s="102"/>
      <c r="I157" s="102"/>
      <c r="J157" s="102"/>
      <c r="K157" s="102"/>
      <c r="L157" s="106"/>
      <c r="M157" s="106"/>
      <c r="N157" s="106"/>
    </row>
  </sheetData>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E31 E36 E41 E58 E60">
    <cfRule type="containsText" dxfId="60" priority="94" operator="containsText" text="Ne">
      <formula>NOT(ISERROR(SEARCH("Ne",E31)))</formula>
    </cfRule>
    <cfRule type="containsText" dxfId="59" priority="95" operator="containsText" text="Ano">
      <formula>NOT(ISERROR(SEARCH("Ano",E31)))</formula>
    </cfRule>
  </conditionalFormatting>
  <conditionalFormatting sqref="E24">
    <cfRule type="containsText" dxfId="58" priority="92" operator="containsText" text="Ne">
      <formula>NOT(ISERROR(SEARCH("Ne",E24)))</formula>
    </cfRule>
    <cfRule type="containsText" dxfId="57" priority="93" operator="containsText" text="Ano">
      <formula>NOT(ISERROR(SEARCH("Ano",E24)))</formula>
    </cfRule>
  </conditionalFormatting>
  <conditionalFormatting sqref="A34:A37 A22:A32 A39:A43 A45:A63 A93:A94 A125:A126 A157:A1048576 A1:A18">
    <cfRule type="beginsWith" dxfId="56" priority="90" operator="beginsWith" text="RE">
      <formula>LEFT(A1,LEN("RE"))="RE"</formula>
    </cfRule>
    <cfRule type="containsText" dxfId="55" priority="91"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4" priority="89" operator="beginsWith" text="RE">
      <formula>LEFT(E1,LEN("RE"))="RE"</formula>
    </cfRule>
  </conditionalFormatting>
  <conditionalFormatting sqref="K68:M68">
    <cfRule type="beginsWith" dxfId="53" priority="80" operator="beginsWith" text="RE">
      <formula>LEFT(K68,LEN("RE"))="RE"</formula>
    </cfRule>
  </conditionalFormatting>
  <conditionalFormatting sqref="E13:F13">
    <cfRule type="beginsWith" dxfId="52" priority="84" operator="beginsWith" text="RE">
      <formula>LEFT(E13,LEN("RE"))="RE"</formula>
    </cfRule>
  </conditionalFormatting>
  <conditionalFormatting sqref="E83">
    <cfRule type="beginsWith" dxfId="51" priority="83" operator="beginsWith" text="RE">
      <formula>LEFT(E83,LEN("RE"))="RE"</formula>
    </cfRule>
  </conditionalFormatting>
  <conditionalFormatting sqref="C68:D68">
    <cfRule type="beginsWith" dxfId="50" priority="82" operator="beginsWith" text="RE">
      <formula>LEFT(C68,LEN("RE"))="RE"</formula>
    </cfRule>
  </conditionalFormatting>
  <conditionalFormatting sqref="M83">
    <cfRule type="beginsWith" dxfId="49" priority="77" operator="beginsWith" text="RE">
      <formula>LEFT(M83,LEN("RE"))="RE"</formula>
    </cfRule>
  </conditionalFormatting>
  <conditionalFormatting sqref="E34">
    <cfRule type="beginsWith" dxfId="48" priority="76" operator="beginsWith" text="RE">
      <formula>LEFT(E34,LEN("RE"))="RE"</formula>
    </cfRule>
  </conditionalFormatting>
  <conditionalFormatting sqref="E35">
    <cfRule type="beginsWith" dxfId="47" priority="75" operator="beginsWith" text="RE">
      <formula>LEFT(E35,LEN("RE"))="RE"</formula>
    </cfRule>
  </conditionalFormatting>
  <conditionalFormatting sqref="E22:E23">
    <cfRule type="beginsWith" dxfId="46" priority="72" operator="beginsWith" text="RE">
      <formula>LEFT(E22,LEN("RE"))="RE"</formula>
    </cfRule>
  </conditionalFormatting>
  <conditionalFormatting sqref="E21:E23">
    <cfRule type="expression" dxfId="45" priority="71">
      <formula>$E$19="NERELEVANTNÍ"</formula>
    </cfRule>
  </conditionalFormatting>
  <conditionalFormatting sqref="E29:E30">
    <cfRule type="beginsWith" dxfId="44" priority="69" operator="beginsWith" text="RE">
      <formula>LEFT(E29,LEN("RE"))="RE"</formula>
    </cfRule>
  </conditionalFormatting>
  <conditionalFormatting sqref="E28:E30">
    <cfRule type="expression" dxfId="43" priority="68">
      <formula>$E$26="NERELEVANTNÍ"</formula>
    </cfRule>
  </conditionalFormatting>
  <conditionalFormatting sqref="E47">
    <cfRule type="beginsWith" dxfId="42" priority="67" operator="beginsWith" text="RE">
      <formula>LEFT(E47,LEN("RE"))="RE"</formula>
    </cfRule>
  </conditionalFormatting>
  <conditionalFormatting sqref="E46:E47">
    <cfRule type="expression" dxfId="41" priority="66">
      <formula>$E$43="NERELEVANTNÍ"</formula>
    </cfRule>
  </conditionalFormatting>
  <conditionalFormatting sqref="F47">
    <cfRule type="beginsWith" dxfId="40" priority="65" operator="beginsWith" text="RE">
      <formula>LEFT(F47,LEN("RE"))="RE"</formula>
    </cfRule>
  </conditionalFormatting>
  <conditionalFormatting sqref="F46:F47">
    <cfRule type="expression" dxfId="39" priority="64">
      <formula>$E$43="NERELEVANTNÍ"</formula>
    </cfRule>
  </conditionalFormatting>
  <conditionalFormatting sqref="E53:F53">
    <cfRule type="beginsWith" dxfId="38" priority="63" operator="beginsWith" text="RE">
      <formula>LEFT(E53,LEN("RE"))="RE"</formula>
    </cfRule>
  </conditionalFormatting>
  <conditionalFormatting sqref="E52:F54">
    <cfRule type="expression" dxfId="37" priority="62">
      <formula>$E$43="NERELEVANTNÍ"</formula>
    </cfRule>
  </conditionalFormatting>
  <conditionalFormatting sqref="E84">
    <cfRule type="beginsWith" dxfId="36" priority="60" operator="beginsWith" text="RE">
      <formula>LEFT(E84,LEN("RE"))="RE"</formula>
    </cfRule>
  </conditionalFormatting>
  <conditionalFormatting sqref="A44">
    <cfRule type="beginsWith" dxfId="35" priority="57" operator="beginsWith" text="RE">
      <formula>LEFT(A44,LEN("RE"))="RE"</formula>
    </cfRule>
    <cfRule type="containsText" dxfId="34" priority="58" operator="containsText" text="&quot;RELEVANTNÍ&quot;">
      <formula>NOT(ISERROR(SEARCH("""RELEVANTNÍ""",A44)))</formula>
    </cfRule>
  </conditionalFormatting>
  <conditionalFormatting sqref="E44:F44">
    <cfRule type="beginsWith" dxfId="33" priority="56" operator="beginsWith" text="RE">
      <formula>LEFT(E44,LEN("RE"))="RE"</formula>
    </cfRule>
  </conditionalFormatting>
  <conditionalFormatting sqref="E76:F76">
    <cfRule type="beginsWith" dxfId="32" priority="53" operator="beginsWith" text="RE">
      <formula>LEFT(E76,LEN("RE"))="RE"</formula>
    </cfRule>
  </conditionalFormatting>
  <conditionalFormatting sqref="E91">
    <cfRule type="beginsWith" dxfId="31" priority="50" operator="beginsWith" text="RE">
      <formula>LEFT(E91,LEN("RE"))="RE"</formula>
    </cfRule>
  </conditionalFormatting>
  <conditionalFormatting sqref="E79">
    <cfRule type="beginsWith" dxfId="30" priority="49" operator="beginsWith" text="RE">
      <formula>LEFT(E79,LEN("RE"))="RE"</formula>
    </cfRule>
  </conditionalFormatting>
  <conditionalFormatting sqref="E49:F49">
    <cfRule type="beginsWith" dxfId="29" priority="41" operator="beginsWith" text="RE">
      <formula>LEFT(E49,LEN("RE"))="RE"</formula>
    </cfRule>
  </conditionalFormatting>
  <conditionalFormatting sqref="E39">
    <cfRule type="beginsWith" dxfId="28" priority="40" operator="beginsWith" text="RE">
      <formula>LEFT(E39,LEN("RE"))="RE"</formula>
    </cfRule>
  </conditionalFormatting>
  <conditionalFormatting sqref="E40">
    <cfRule type="beginsWith" dxfId="27" priority="39" operator="beginsWith" text="RE">
      <formula>LEFT(E40,LEN("RE"))="RE"</formula>
    </cfRule>
  </conditionalFormatting>
  <conditionalFormatting sqref="E20">
    <cfRule type="beginsWith" dxfId="26" priority="34" operator="beginsWith" text="RE">
      <formula>LEFT(E20,LEN("RE"))="RE"</formula>
    </cfRule>
  </conditionalFormatting>
  <conditionalFormatting sqref="E27">
    <cfRule type="beginsWith" dxfId="25" priority="33" operator="beginsWith" text="RE">
      <formula>LEFT(E27,LEN("RE"))="RE"</formula>
    </cfRule>
  </conditionalFormatting>
  <conditionalFormatting sqref="A95">
    <cfRule type="beginsWith" dxfId="24" priority="29" operator="beginsWith" text="RE">
      <formula>LEFT(A95,LEN("RE"))="RE"</formula>
    </cfRule>
    <cfRule type="containsText" dxfId="23" priority="30" operator="containsText" text="&quot;RELEVANTNÍ&quot;">
      <formula>NOT(ISERROR(SEARCH("""RELEVANTNÍ""",A95)))</formula>
    </cfRule>
  </conditionalFormatting>
  <conditionalFormatting sqref="E96 F99 E114 J100 J114:M114 E110:F110 E101:E107 E117:E122 E124 E109 H99:M99">
    <cfRule type="beginsWith" dxfId="22" priority="28" operator="beginsWith" text="RE">
      <formula>LEFT(E96,LEN("RE"))="RE"</formula>
    </cfRule>
  </conditionalFormatting>
  <conditionalFormatting sqref="K100:M100">
    <cfRule type="beginsWith" dxfId="21" priority="25" operator="beginsWith" text="RE">
      <formula>LEFT(K100,LEN("RE"))="RE"</formula>
    </cfRule>
  </conditionalFormatting>
  <conditionalFormatting sqref="E115">
    <cfRule type="beginsWith" dxfId="20" priority="27" operator="beginsWith" text="RE">
      <formula>LEFT(E115,LEN("RE"))="RE"</formula>
    </cfRule>
  </conditionalFormatting>
  <conditionalFormatting sqref="C100:D100">
    <cfRule type="beginsWith" dxfId="19" priority="26" operator="beginsWith" text="RE">
      <formula>LEFT(C100,LEN("RE"))="RE"</formula>
    </cfRule>
  </conditionalFormatting>
  <conditionalFormatting sqref="M115">
    <cfRule type="beginsWith" dxfId="18" priority="24" operator="beginsWith" text="RE">
      <formula>LEFT(M115,LEN("RE"))="RE"</formula>
    </cfRule>
  </conditionalFormatting>
  <conditionalFormatting sqref="E116">
    <cfRule type="beginsWith" dxfId="17" priority="23" operator="beginsWith" text="RE">
      <formula>LEFT(E116,LEN("RE"))="RE"</formula>
    </cfRule>
  </conditionalFormatting>
  <conditionalFormatting sqref="E108">
    <cfRule type="beginsWith" dxfId="16" priority="20" operator="beginsWith" text="RE">
      <formula>LEFT(E108,LEN("RE"))="RE"</formula>
    </cfRule>
  </conditionalFormatting>
  <conditionalFormatting sqref="E123">
    <cfRule type="beginsWith" dxfId="15" priority="17" operator="beginsWith" text="RE">
      <formula>LEFT(E123,LEN("RE"))="RE"</formula>
    </cfRule>
  </conditionalFormatting>
  <conditionalFormatting sqref="E111">
    <cfRule type="beginsWith" dxfId="14" priority="16" operator="beginsWith" text="RE">
      <formula>LEFT(E111,LEN("RE"))="RE"</formula>
    </cfRule>
  </conditionalFormatting>
  <conditionalFormatting sqref="E131 J131:M131">
    <cfRule type="beginsWith" dxfId="13" priority="15" operator="beginsWith" text="RE">
      <formula>LEFT(E131,LEN("RE"))="RE"</formula>
    </cfRule>
  </conditionalFormatting>
  <conditionalFormatting sqref="E146">
    <cfRule type="beginsWith" dxfId="12" priority="14" operator="beginsWith" text="RE">
      <formula>LEFT(E146,LEN("RE"))="RE"</formula>
    </cfRule>
  </conditionalFormatting>
  <conditionalFormatting sqref="J146:M146">
    <cfRule type="beginsWith" dxfId="11" priority="13" operator="beginsWith" text="RE">
      <formula>LEFT(J146,LEN("RE"))="RE"</formula>
    </cfRule>
  </conditionalFormatting>
  <conditionalFormatting sqref="E14:F14">
    <cfRule type="beginsWith" dxfId="10" priority="11" operator="beginsWith" text="RE">
      <formula>LEFT(E14,LEN("RE"))="RE"</formula>
    </cfRule>
  </conditionalFormatting>
  <conditionalFormatting sqref="E45:F45">
    <cfRule type="beginsWith" dxfId="9" priority="10" operator="beginsWith" text="RE">
      <formula>LEFT(E45,LEN("RE"))="RE"</formula>
    </cfRule>
  </conditionalFormatting>
  <conditionalFormatting sqref="E51:F51">
    <cfRule type="beginsWith" dxfId="8" priority="9" operator="beginsWith" text="RE">
      <formula>LEFT(E51,LEN("RE"))="RE"</formula>
    </cfRule>
  </conditionalFormatting>
  <conditionalFormatting sqref="E99">
    <cfRule type="beginsWith" dxfId="7" priority="8" operator="beginsWith" text="RE">
      <formula>LEFT(E99,LEN("RE"))="RE"</formula>
    </cfRule>
  </conditionalFormatting>
  <conditionalFormatting sqref="E11:F11">
    <cfRule type="beginsWith" dxfId="6" priority="6" operator="beginsWith" text="RE">
      <formula>LEFT(E11,LEN("RE"))="RE"</formula>
    </cfRule>
  </conditionalFormatting>
  <conditionalFormatting sqref="E12:F12">
    <cfRule type="beginsWith" dxfId="5" priority="5" operator="beginsWith" text="RE">
      <formula>LEFT(E12,LEN("RE"))="RE"</formula>
    </cfRule>
  </conditionalFormatting>
  <conditionalFormatting sqref="E15:F15">
    <cfRule type="beginsWith" dxfId="4" priority="4" operator="beginsWith" text="RE">
      <formula>LEFT(E15,LEN("RE"))="RE"</formula>
    </cfRule>
  </conditionalFormatting>
  <conditionalFormatting sqref="E4:F6">
    <cfRule type="beginsWith" dxfId="3" priority="3" operator="beginsWith" text="RE">
      <formula>LEFT(E4,LEN("RE"))="RE"</formula>
    </cfRule>
  </conditionalFormatting>
  <conditionalFormatting sqref="E7:F7">
    <cfRule type="beginsWith" dxfId="2" priority="2" operator="beginsWith" text="RE">
      <formula>LEFT(E7,LEN("RE"))="RE"</formula>
    </cfRule>
  </conditionalFormatting>
  <conditionalFormatting sqref="E8:F8">
    <cfRule type="beginsWith" dxfId="1" priority="1" operator="beginsWith" text="RE">
      <formula>LEFT(E8,LEN("RE"))="RE"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292"/>
    <col min="2" max="4" width="12.625" style="292" customWidth="1"/>
    <col min="5" max="16384" width="8.75" style="292"/>
  </cols>
  <sheetData>
    <row r="6" spans="3:6" ht="18" x14ac:dyDescent="0.25">
      <c r="C6" s="679" t="s">
        <v>636</v>
      </c>
      <c r="D6" s="680"/>
      <c r="E6" s="680"/>
      <c r="F6" s="681"/>
    </row>
    <row r="7" spans="3:6" x14ac:dyDescent="0.2">
      <c r="C7" s="293"/>
      <c r="D7" s="682" t="s">
        <v>637</v>
      </c>
      <c r="E7" s="682"/>
      <c r="F7" s="683"/>
    </row>
    <row r="8" spans="3:6" ht="15.75" x14ac:dyDescent="0.2">
      <c r="C8" s="294"/>
      <c r="D8" s="682" t="s">
        <v>635</v>
      </c>
      <c r="E8" s="682"/>
      <c r="F8" s="683"/>
    </row>
    <row r="9" spans="3:6" x14ac:dyDescent="0.2">
      <c r="C9" s="295"/>
      <c r="D9" s="682" t="s">
        <v>634</v>
      </c>
      <c r="E9" s="682"/>
      <c r="F9" s="683"/>
    </row>
    <row r="10" spans="3:6" x14ac:dyDescent="0.2">
      <c r="C10" s="296"/>
      <c r="D10" s="684" t="s">
        <v>633</v>
      </c>
      <c r="E10" s="684"/>
      <c r="F10" s="685"/>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C06E-8D04-4AD6-857A-5FB836C87022}">
  <sheetPr>
    <tabColor theme="9" tint="0.59999389629810485"/>
    <pageSetUpPr fitToPage="1"/>
  </sheetPr>
  <dimension ref="A1:J42"/>
  <sheetViews>
    <sheetView showGridLines="0" zoomScaleNormal="100" workbookViewId="0">
      <pane xSplit="5" ySplit="7" topLeftCell="F14" activePane="bottomRight" state="frozen"/>
      <selection activeCell="N48" sqref="N48:P48"/>
      <selection pane="topRight" activeCell="N48" sqref="N48:P48"/>
      <selection pane="bottomLeft" activeCell="N48" sqref="N48:P48"/>
      <selection pane="bottomRight" activeCell="N48" sqref="N48:P48"/>
    </sheetView>
  </sheetViews>
  <sheetFormatPr defaultColWidth="8" defaultRowHeight="12.75" x14ac:dyDescent="0.25"/>
  <cols>
    <col min="1" max="1" width="12" style="116" customWidth="1"/>
    <col min="2" max="4" width="18.125" style="116" customWidth="1"/>
    <col min="5" max="5" width="19.625" style="116" customWidth="1"/>
    <col min="6" max="16384" width="8" style="116"/>
  </cols>
  <sheetData>
    <row r="1" spans="1:10" ht="24.95" customHeight="1" thickBot="1" x14ac:dyDescent="0.3">
      <c r="A1" s="342" t="s">
        <v>629</v>
      </c>
      <c r="B1" s="343"/>
      <c r="C1" s="343"/>
      <c r="D1" s="343"/>
      <c r="E1" s="344"/>
    </row>
    <row r="2" spans="1:10" ht="6.95" customHeight="1" thickBot="1" x14ac:dyDescent="0.3"/>
    <row r="3" spans="1:10" ht="20.100000000000001" customHeight="1" x14ac:dyDescent="0.25">
      <c r="A3" s="351" t="s">
        <v>293</v>
      </c>
      <c r="B3" s="352"/>
      <c r="C3" s="352"/>
      <c r="D3" s="352"/>
      <c r="E3" s="353"/>
      <c r="H3" s="363"/>
      <c r="I3" s="363"/>
      <c r="J3" s="363"/>
    </row>
    <row r="4" spans="1:10" ht="22.15" customHeight="1" thickBot="1" x14ac:dyDescent="0.3">
      <c r="A4" s="354" t="s">
        <v>292</v>
      </c>
      <c r="B4" s="355"/>
      <c r="C4" s="355"/>
      <c r="D4" s="355"/>
      <c r="E4" s="356"/>
    </row>
    <row r="5" spans="1:10" ht="16.149999999999999" customHeight="1" thickBot="1" x14ac:dyDescent="0.3"/>
    <row r="6" spans="1:10" ht="20.100000000000001" customHeight="1" x14ac:dyDescent="0.25">
      <c r="A6" s="351" t="s">
        <v>291</v>
      </c>
      <c r="B6" s="352"/>
      <c r="C6" s="352"/>
      <c r="D6" s="352"/>
      <c r="E6" s="353"/>
    </row>
    <row r="7" spans="1:10" ht="25.15" customHeight="1" x14ac:dyDescent="0.25">
      <c r="A7" s="357" t="s">
        <v>632</v>
      </c>
      <c r="B7" s="358"/>
      <c r="C7" s="358"/>
      <c r="D7" s="358"/>
      <c r="E7" s="359"/>
    </row>
    <row r="8" spans="1:10" ht="61.15" customHeight="1" x14ac:dyDescent="0.25">
      <c r="A8" s="360" t="s">
        <v>659</v>
      </c>
      <c r="B8" s="361"/>
      <c r="C8" s="361"/>
      <c r="D8" s="361"/>
      <c r="E8" s="362"/>
    </row>
    <row r="9" spans="1:10" ht="85.9" customHeight="1" thickBot="1" x14ac:dyDescent="0.3">
      <c r="A9" s="377" t="s">
        <v>662</v>
      </c>
      <c r="B9" s="378"/>
      <c r="C9" s="378"/>
      <c r="D9" s="378"/>
      <c r="E9" s="379"/>
    </row>
    <row r="10" spans="1:10" ht="12" customHeight="1" thickBot="1" x14ac:dyDescent="0.3"/>
    <row r="11" spans="1:10" ht="20.100000000000001" customHeight="1" x14ac:dyDescent="0.25">
      <c r="A11" s="351" t="s">
        <v>290</v>
      </c>
      <c r="B11" s="352"/>
      <c r="C11" s="352"/>
      <c r="D11" s="352"/>
      <c r="E11" s="353"/>
    </row>
    <row r="12" spans="1:10" ht="35.450000000000003" customHeight="1" x14ac:dyDescent="0.25">
      <c r="A12" s="345" t="s">
        <v>653</v>
      </c>
      <c r="B12" s="346"/>
      <c r="C12" s="346"/>
      <c r="D12" s="346"/>
      <c r="E12" s="347"/>
    </row>
    <row r="13" spans="1:10" ht="79.900000000000006" customHeight="1" x14ac:dyDescent="0.25">
      <c r="A13" s="345" t="s">
        <v>654</v>
      </c>
      <c r="B13" s="346"/>
      <c r="C13" s="346"/>
      <c r="D13" s="346"/>
      <c r="E13" s="347"/>
    </row>
    <row r="14" spans="1:10" ht="149.44999999999999" customHeight="1" x14ac:dyDescent="0.25">
      <c r="A14" s="345" t="s">
        <v>655</v>
      </c>
      <c r="B14" s="346"/>
      <c r="C14" s="346"/>
      <c r="D14" s="346"/>
      <c r="E14" s="347"/>
    </row>
    <row r="15" spans="1:10" ht="93" customHeight="1" x14ac:dyDescent="0.25">
      <c r="A15" s="345" t="s">
        <v>289</v>
      </c>
      <c r="B15" s="346"/>
      <c r="C15" s="346"/>
      <c r="D15" s="346"/>
      <c r="E15" s="347"/>
    </row>
    <row r="16" spans="1:10" ht="79.150000000000006" customHeight="1" x14ac:dyDescent="0.25">
      <c r="A16" s="345" t="s">
        <v>663</v>
      </c>
      <c r="B16" s="346"/>
      <c r="C16" s="346"/>
      <c r="D16" s="346"/>
      <c r="E16" s="347"/>
    </row>
    <row r="17" spans="1:5" ht="66.599999999999994" customHeight="1" x14ac:dyDescent="0.25">
      <c r="A17" s="348" t="s">
        <v>660</v>
      </c>
      <c r="B17" s="349"/>
      <c r="C17" s="349"/>
      <c r="D17" s="349"/>
      <c r="E17" s="350"/>
    </row>
    <row r="18" spans="1:5" ht="48" customHeight="1" x14ac:dyDescent="0.25">
      <c r="A18" s="345" t="s">
        <v>661</v>
      </c>
      <c r="B18" s="346"/>
      <c r="C18" s="346"/>
      <c r="D18" s="346"/>
      <c r="E18" s="347"/>
    </row>
    <row r="19" spans="1:5" ht="106.15" customHeight="1" x14ac:dyDescent="0.25">
      <c r="A19" s="339" t="s">
        <v>288</v>
      </c>
      <c r="B19" s="340"/>
      <c r="C19" s="340"/>
      <c r="D19" s="340"/>
      <c r="E19" s="341"/>
    </row>
    <row r="20" spans="1:5" ht="37.15" customHeight="1" x14ac:dyDescent="0.25">
      <c r="A20" s="339" t="s">
        <v>672</v>
      </c>
      <c r="B20" s="340"/>
      <c r="C20" s="340"/>
      <c r="D20" s="340"/>
      <c r="E20" s="341"/>
    </row>
    <row r="21" spans="1:5" ht="18" customHeight="1" x14ac:dyDescent="0.25">
      <c r="A21" s="339"/>
      <c r="B21" s="340"/>
      <c r="C21" s="340"/>
      <c r="D21" s="340"/>
      <c r="E21" s="341"/>
    </row>
    <row r="22" spans="1:5" ht="20.100000000000001" customHeight="1" thickBot="1" x14ac:dyDescent="0.3">
      <c r="A22" s="364" t="s">
        <v>287</v>
      </c>
      <c r="B22" s="364"/>
      <c r="C22" s="364"/>
      <c r="D22" s="364"/>
      <c r="E22" s="364"/>
    </row>
    <row r="23" spans="1:5" s="122" customFormat="1" ht="39.75" customHeight="1" x14ac:dyDescent="0.25">
      <c r="A23" s="370" t="s">
        <v>286</v>
      </c>
      <c r="B23" s="371"/>
      <c r="C23" s="124" t="s">
        <v>285</v>
      </c>
      <c r="D23" s="124" t="s">
        <v>284</v>
      </c>
      <c r="E23" s="123" t="s">
        <v>283</v>
      </c>
    </row>
    <row r="24" spans="1:5" ht="17.100000000000001" customHeight="1" x14ac:dyDescent="0.25">
      <c r="A24" s="373" t="s">
        <v>282</v>
      </c>
      <c r="B24" s="374"/>
      <c r="C24" s="221" t="s">
        <v>281</v>
      </c>
      <c r="D24" s="221" t="s">
        <v>280</v>
      </c>
      <c r="E24" s="222" t="s">
        <v>279</v>
      </c>
    </row>
    <row r="25" spans="1:5" ht="17.100000000000001" customHeight="1" x14ac:dyDescent="0.25">
      <c r="A25" s="373" t="s">
        <v>278</v>
      </c>
      <c r="B25" s="374"/>
      <c r="C25" s="221" t="s">
        <v>277</v>
      </c>
      <c r="D25" s="221" t="s">
        <v>276</v>
      </c>
      <c r="E25" s="222" t="s">
        <v>275</v>
      </c>
    </row>
    <row r="26" spans="1:5" ht="17.100000000000001" customHeight="1" x14ac:dyDescent="0.25">
      <c r="A26" s="373" t="s">
        <v>274</v>
      </c>
      <c r="B26" s="374"/>
      <c r="C26" s="221" t="s">
        <v>273</v>
      </c>
      <c r="D26" s="221" t="s">
        <v>272</v>
      </c>
      <c r="E26" s="222" t="s">
        <v>272</v>
      </c>
    </row>
    <row r="27" spans="1:5" ht="17.100000000000001" customHeight="1" thickBot="1" x14ac:dyDescent="0.3">
      <c r="A27" s="375" t="s">
        <v>271</v>
      </c>
      <c r="B27" s="376"/>
      <c r="C27" s="223" t="s">
        <v>270</v>
      </c>
      <c r="D27" s="223" t="s">
        <v>269</v>
      </c>
      <c r="E27" s="224" t="s">
        <v>269</v>
      </c>
    </row>
    <row r="29" spans="1:5" ht="20.100000000000001" customHeight="1" thickBot="1" x14ac:dyDescent="0.3">
      <c r="A29" s="364" t="s">
        <v>268</v>
      </c>
      <c r="B29" s="364"/>
      <c r="C29" s="364"/>
      <c r="D29" s="364"/>
      <c r="E29" s="364"/>
    </row>
    <row r="30" spans="1:5" ht="17.25" customHeight="1" x14ac:dyDescent="0.25">
      <c r="A30" s="368" t="s">
        <v>267</v>
      </c>
      <c r="B30" s="121" t="s">
        <v>266</v>
      </c>
      <c r="C30" s="121" t="s">
        <v>265</v>
      </c>
      <c r="D30" s="121" t="s">
        <v>264</v>
      </c>
      <c r="E30" s="366" t="s">
        <v>263</v>
      </c>
    </row>
    <row r="31" spans="1:5" ht="27.95" customHeight="1" thickBot="1" x14ac:dyDescent="0.3">
      <c r="A31" s="369"/>
      <c r="B31" s="120" t="s">
        <v>262</v>
      </c>
      <c r="C31" s="120" t="s">
        <v>261</v>
      </c>
      <c r="D31" s="120" t="s">
        <v>260</v>
      </c>
      <c r="E31" s="367"/>
    </row>
    <row r="32" spans="1:5" ht="17.100000000000001" customHeight="1" x14ac:dyDescent="0.25">
      <c r="A32" s="225">
        <v>1</v>
      </c>
      <c r="B32" s="226" t="s">
        <v>259</v>
      </c>
      <c r="C32" s="226" t="s">
        <v>257</v>
      </c>
      <c r="D32" s="226" t="s">
        <v>257</v>
      </c>
      <c r="E32" s="119" t="s">
        <v>257</v>
      </c>
    </row>
    <row r="33" spans="1:5" ht="17.100000000000001" customHeight="1" x14ac:dyDescent="0.25">
      <c r="A33" s="227">
        <v>2</v>
      </c>
      <c r="B33" s="221" t="s">
        <v>259</v>
      </c>
      <c r="C33" s="221" t="s">
        <v>259</v>
      </c>
      <c r="D33" s="221" t="s">
        <v>257</v>
      </c>
      <c r="E33" s="118" t="s">
        <v>259</v>
      </c>
    </row>
    <row r="34" spans="1:5" ht="17.100000000000001" customHeight="1" x14ac:dyDescent="0.25">
      <c r="A34" s="227">
        <v>3</v>
      </c>
      <c r="B34" s="221" t="s">
        <v>259</v>
      </c>
      <c r="C34" s="221" t="s">
        <v>259</v>
      </c>
      <c r="D34" s="221" t="s">
        <v>259</v>
      </c>
      <c r="E34" s="118" t="s">
        <v>259</v>
      </c>
    </row>
    <row r="35" spans="1:5" ht="17.100000000000001" customHeight="1" x14ac:dyDescent="0.25">
      <c r="A35" s="227">
        <v>4</v>
      </c>
      <c r="B35" s="221" t="s">
        <v>259</v>
      </c>
      <c r="C35" s="221" t="s">
        <v>257</v>
      </c>
      <c r="D35" s="221" t="s">
        <v>259</v>
      </c>
      <c r="E35" s="118" t="s">
        <v>258</v>
      </c>
    </row>
    <row r="36" spans="1:5" ht="17.100000000000001" customHeight="1" x14ac:dyDescent="0.25">
      <c r="A36" s="227">
        <v>5</v>
      </c>
      <c r="B36" s="221" t="s">
        <v>257</v>
      </c>
      <c r="C36" s="221" t="s">
        <v>259</v>
      </c>
      <c r="D36" s="221" t="s">
        <v>259</v>
      </c>
      <c r="E36" s="118" t="s">
        <v>259</v>
      </c>
    </row>
    <row r="37" spans="1:5" ht="17.100000000000001" customHeight="1" x14ac:dyDescent="0.25">
      <c r="A37" s="227">
        <v>6</v>
      </c>
      <c r="B37" s="221" t="s">
        <v>257</v>
      </c>
      <c r="C37" s="221" t="s">
        <v>257</v>
      </c>
      <c r="D37" s="221" t="s">
        <v>259</v>
      </c>
      <c r="E37" s="118" t="s">
        <v>257</v>
      </c>
    </row>
    <row r="38" spans="1:5" ht="17.100000000000001" customHeight="1" x14ac:dyDescent="0.25">
      <c r="A38" s="227">
        <v>7</v>
      </c>
      <c r="B38" s="221" t="s">
        <v>257</v>
      </c>
      <c r="C38" s="221" t="s">
        <v>259</v>
      </c>
      <c r="D38" s="221" t="s">
        <v>257</v>
      </c>
      <c r="E38" s="118" t="s">
        <v>258</v>
      </c>
    </row>
    <row r="39" spans="1:5" ht="17.100000000000001" customHeight="1" thickBot="1" x14ac:dyDescent="0.3">
      <c r="A39" s="228">
        <v>8</v>
      </c>
      <c r="B39" s="223" t="s">
        <v>257</v>
      </c>
      <c r="C39" s="223" t="s">
        <v>257</v>
      </c>
      <c r="D39" s="223" t="s">
        <v>257</v>
      </c>
      <c r="E39" s="117" t="s">
        <v>257</v>
      </c>
    </row>
    <row r="40" spans="1:5" ht="15" customHeight="1" x14ac:dyDescent="0.25">
      <c r="A40" s="372" t="s">
        <v>256</v>
      </c>
      <c r="B40" s="372"/>
      <c r="C40" s="372"/>
      <c r="D40" s="372"/>
      <c r="E40" s="372"/>
    </row>
    <row r="42" spans="1:5" ht="51" customHeight="1" x14ac:dyDescent="0.25">
      <c r="A42" s="365" t="s">
        <v>255</v>
      </c>
      <c r="B42" s="365"/>
      <c r="C42" s="365"/>
      <c r="D42" s="365"/>
      <c r="E42" s="365"/>
    </row>
  </sheetData>
  <mergeCells count="30">
    <mergeCell ref="H3:J3"/>
    <mergeCell ref="A19:E19"/>
    <mergeCell ref="A22:E22"/>
    <mergeCell ref="A42:E42"/>
    <mergeCell ref="E30:E31"/>
    <mergeCell ref="A30:A31"/>
    <mergeCell ref="A23:B23"/>
    <mergeCell ref="A29:E29"/>
    <mergeCell ref="A40:E40"/>
    <mergeCell ref="A24:B24"/>
    <mergeCell ref="A25:B25"/>
    <mergeCell ref="A26:B26"/>
    <mergeCell ref="A27:B27"/>
    <mergeCell ref="A18:E18"/>
    <mergeCell ref="A9:E9"/>
    <mergeCell ref="A12:E12"/>
    <mergeCell ref="A20:E20"/>
    <mergeCell ref="A21:E21"/>
    <mergeCell ref="A1:E1"/>
    <mergeCell ref="A14:E14"/>
    <mergeCell ref="A15:E15"/>
    <mergeCell ref="A17:E17"/>
    <mergeCell ref="A13:E13"/>
    <mergeCell ref="A16:E16"/>
    <mergeCell ref="A3:E3"/>
    <mergeCell ref="A6:E6"/>
    <mergeCell ref="A11:E11"/>
    <mergeCell ref="A4:E4"/>
    <mergeCell ref="A7:E7"/>
    <mergeCell ref="A8:E8"/>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9" max="4"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U93"/>
  <sheetViews>
    <sheetView showGridLines="0" zoomScale="90" zoomScaleNormal="90" workbookViewId="0">
      <pane ySplit="3" topLeftCell="A37" activePane="bottomLeft" state="frozen"/>
      <selection activeCell="N48" sqref="N48:P48"/>
      <selection pane="bottomLeft" activeCell="R13" sqref="R13"/>
    </sheetView>
  </sheetViews>
  <sheetFormatPr defaultColWidth="8" defaultRowHeight="12.75" x14ac:dyDescent="0.25"/>
  <cols>
    <col min="1" max="1" width="3.25" style="125" customWidth="1"/>
    <col min="2" max="2" width="5" style="125" customWidth="1"/>
    <col min="3" max="3" width="2.375" style="125" customWidth="1"/>
    <col min="4" max="4" width="4.125" style="125" customWidth="1"/>
    <col min="5" max="5" width="11.125" style="125" customWidth="1"/>
    <col min="6" max="6" width="5.875" style="125" customWidth="1"/>
    <col min="7" max="7" width="8" style="125"/>
    <col min="8" max="8" width="4.125" style="125" customWidth="1"/>
    <col min="9" max="11" width="14.375" style="125" bestFit="1" customWidth="1"/>
    <col min="12" max="12" width="0.625" style="125" customWidth="1"/>
    <col min="13" max="13" width="14.375" style="125" bestFit="1" customWidth="1"/>
    <col min="14" max="14" width="4.125" style="125" customWidth="1"/>
    <col min="15" max="15" width="3.25" style="125" customWidth="1"/>
    <col min="16" max="16" width="16.25" style="125" bestFit="1" customWidth="1"/>
    <col min="17" max="17" width="8" style="125"/>
    <col min="18" max="18" width="28.375" style="125" customWidth="1"/>
    <col min="19" max="16384" width="8" style="125"/>
  </cols>
  <sheetData>
    <row r="1" spans="1:18" s="137" customFormat="1" x14ac:dyDescent="0.25">
      <c r="A1" s="444" t="s">
        <v>322</v>
      </c>
      <c r="B1" s="445"/>
      <c r="C1" s="445"/>
      <c r="D1" s="445"/>
      <c r="E1" s="445"/>
      <c r="F1" s="445"/>
      <c r="G1" s="445"/>
      <c r="H1" s="445"/>
      <c r="I1" s="445"/>
      <c r="J1" s="445"/>
      <c r="K1" s="445"/>
      <c r="L1" s="445"/>
      <c r="M1" s="445"/>
      <c r="N1" s="445"/>
      <c r="O1" s="445"/>
      <c r="P1" s="446"/>
    </row>
    <row r="2" spans="1:18" s="137" customFormat="1" ht="31.5" customHeight="1" thickBot="1" x14ac:dyDescent="0.3">
      <c r="A2" s="447"/>
      <c r="B2" s="448"/>
      <c r="C2" s="448"/>
      <c r="D2" s="448"/>
      <c r="E2" s="448"/>
      <c r="F2" s="448"/>
      <c r="G2" s="448"/>
      <c r="H2" s="448"/>
      <c r="I2" s="448"/>
      <c r="J2" s="448"/>
      <c r="K2" s="448"/>
      <c r="L2" s="448"/>
      <c r="M2" s="448"/>
      <c r="N2" s="448"/>
      <c r="O2" s="448"/>
      <c r="P2" s="449"/>
    </row>
    <row r="3" spans="1:18" ht="12" customHeight="1" thickBot="1" x14ac:dyDescent="0.3">
      <c r="A3" s="128"/>
      <c r="B3" s="128"/>
      <c r="C3" s="128"/>
      <c r="D3" s="128"/>
      <c r="E3" s="128"/>
      <c r="F3" s="128"/>
      <c r="G3" s="128"/>
      <c r="H3" s="128"/>
      <c r="I3" s="128"/>
      <c r="J3" s="128"/>
      <c r="K3" s="128"/>
      <c r="L3" s="128"/>
      <c r="M3" s="128"/>
      <c r="N3" s="128"/>
      <c r="O3" s="128"/>
      <c r="P3" s="128"/>
    </row>
    <row r="4" spans="1:18" ht="20.100000000000001" customHeight="1" thickBot="1" x14ac:dyDescent="0.3">
      <c r="A4" s="450" t="s">
        <v>321</v>
      </c>
      <c r="B4" s="451"/>
      <c r="C4" s="451"/>
      <c r="D4" s="451"/>
      <c r="E4" s="451"/>
      <c r="F4" s="451"/>
      <c r="G4" s="451"/>
      <c r="H4" s="451"/>
      <c r="I4" s="451"/>
      <c r="J4" s="451"/>
      <c r="K4" s="451"/>
      <c r="L4" s="451"/>
      <c r="M4" s="451"/>
      <c r="N4" s="451"/>
      <c r="O4" s="451"/>
      <c r="P4" s="452"/>
    </row>
    <row r="5" spans="1:18" ht="6.95" customHeight="1" thickBot="1" x14ac:dyDescent="0.3">
      <c r="A5" s="128"/>
      <c r="B5" s="128"/>
      <c r="C5" s="128"/>
      <c r="D5" s="128"/>
      <c r="E5" s="128"/>
      <c r="F5" s="128"/>
      <c r="G5" s="128"/>
      <c r="H5" s="128"/>
      <c r="I5" s="128"/>
      <c r="J5" s="128"/>
      <c r="K5" s="128"/>
      <c r="L5" s="128"/>
      <c r="M5" s="128"/>
      <c r="N5" s="128"/>
      <c r="O5" s="128"/>
      <c r="P5" s="128"/>
    </row>
    <row r="6" spans="1:18" ht="20.100000000000001" customHeight="1" x14ac:dyDescent="0.25">
      <c r="A6" s="380" t="s">
        <v>320</v>
      </c>
      <c r="B6" s="381"/>
      <c r="C6" s="381"/>
      <c r="D6" s="381"/>
      <c r="E6" s="381"/>
      <c r="F6" s="381"/>
      <c r="G6" s="381"/>
      <c r="H6" s="381"/>
      <c r="I6" s="381"/>
      <c r="J6" s="381"/>
      <c r="K6" s="381"/>
      <c r="L6" s="381"/>
      <c r="M6" s="381"/>
      <c r="N6" s="381"/>
      <c r="O6" s="381"/>
      <c r="P6" s="382"/>
    </row>
    <row r="7" spans="1:18" ht="20.100000000000001" customHeight="1" x14ac:dyDescent="0.25">
      <c r="A7" s="413" t="s">
        <v>91</v>
      </c>
      <c r="B7" s="403"/>
      <c r="C7" s="403"/>
      <c r="D7" s="403"/>
      <c r="E7" s="403"/>
      <c r="F7" s="404"/>
      <c r="G7" s="414"/>
      <c r="H7" s="415"/>
      <c r="I7" s="415"/>
      <c r="J7" s="415"/>
      <c r="K7" s="415"/>
      <c r="L7" s="415"/>
      <c r="M7" s="415"/>
      <c r="N7" s="415"/>
      <c r="O7" s="415"/>
      <c r="P7" s="416"/>
    </row>
    <row r="8" spans="1:18" ht="20.100000000000001" customHeight="1" x14ac:dyDescent="0.25">
      <c r="A8" s="413" t="s">
        <v>1</v>
      </c>
      <c r="B8" s="403"/>
      <c r="C8" s="403"/>
      <c r="D8" s="403"/>
      <c r="E8" s="403"/>
      <c r="F8" s="404"/>
      <c r="G8" s="417"/>
      <c r="H8" s="389"/>
      <c r="I8" s="389"/>
      <c r="J8" s="389"/>
      <c r="K8" s="389"/>
      <c r="L8" s="389"/>
      <c r="M8" s="389"/>
      <c r="N8" s="389"/>
      <c r="O8" s="389"/>
      <c r="P8" s="390"/>
    </row>
    <row r="9" spans="1:18" ht="20.100000000000001" customHeight="1" x14ac:dyDescent="0.25">
      <c r="A9" s="413" t="s">
        <v>428</v>
      </c>
      <c r="B9" s="403"/>
      <c r="C9" s="403"/>
      <c r="D9" s="403"/>
      <c r="E9" s="403"/>
      <c r="F9" s="404"/>
      <c r="G9" s="417"/>
      <c r="H9" s="389"/>
      <c r="I9" s="389"/>
      <c r="J9" s="389"/>
      <c r="K9" s="389"/>
      <c r="L9" s="389"/>
      <c r="M9" s="389"/>
      <c r="N9" s="389"/>
      <c r="O9" s="389"/>
      <c r="P9" s="390"/>
      <c r="R9" s="282"/>
    </row>
    <row r="10" spans="1:18" ht="27.95" customHeight="1" x14ac:dyDescent="0.25">
      <c r="A10" s="405" t="s">
        <v>657</v>
      </c>
      <c r="B10" s="403"/>
      <c r="C10" s="403"/>
      <c r="D10" s="403"/>
      <c r="E10" s="403"/>
      <c r="F10" s="404"/>
      <c r="G10" s="408"/>
      <c r="H10" s="409"/>
      <c r="I10" s="409"/>
      <c r="J10" s="409"/>
      <c r="K10" s="409"/>
      <c r="L10" s="409"/>
      <c r="M10" s="409"/>
      <c r="N10" s="409"/>
      <c r="O10" s="409"/>
      <c r="P10" s="410"/>
      <c r="R10" s="290"/>
    </row>
    <row r="11" spans="1:18" ht="43.5" customHeight="1" x14ac:dyDescent="0.25">
      <c r="A11" s="406" t="s">
        <v>492</v>
      </c>
      <c r="B11" s="403"/>
      <c r="C11" s="403"/>
      <c r="D11" s="403"/>
      <c r="E11" s="403"/>
      <c r="F11" s="404"/>
      <c r="G11" s="408"/>
      <c r="H11" s="411"/>
      <c r="I11" s="411"/>
      <c r="J11" s="411"/>
      <c r="K11" s="411"/>
      <c r="L11" s="411"/>
      <c r="M11" s="411"/>
      <c r="N11" s="411"/>
      <c r="O11" s="411"/>
      <c r="P11" s="412"/>
      <c r="R11" s="289"/>
    </row>
    <row r="12" spans="1:18" ht="31.5" customHeight="1" x14ac:dyDescent="0.25">
      <c r="A12" s="406" t="s">
        <v>491</v>
      </c>
      <c r="B12" s="403"/>
      <c r="C12" s="403"/>
      <c r="D12" s="403"/>
      <c r="E12" s="403"/>
      <c r="F12" s="404"/>
      <c r="G12" s="408"/>
      <c r="H12" s="411"/>
      <c r="I12" s="411"/>
      <c r="J12" s="411"/>
      <c r="K12" s="411"/>
      <c r="L12" s="411"/>
      <c r="M12" s="411"/>
      <c r="N12" s="411"/>
      <c r="O12" s="411"/>
      <c r="P12" s="412"/>
    </row>
    <row r="13" spans="1:18" ht="17.100000000000001" customHeight="1" x14ac:dyDescent="0.25">
      <c r="A13" s="413" t="s">
        <v>90</v>
      </c>
      <c r="B13" s="403"/>
      <c r="C13" s="403"/>
      <c r="D13" s="403"/>
      <c r="E13" s="403"/>
      <c r="F13" s="404"/>
      <c r="G13" s="421"/>
      <c r="H13" s="411"/>
      <c r="I13" s="411"/>
      <c r="J13" s="411"/>
      <c r="K13" s="411"/>
      <c r="L13" s="411"/>
      <c r="M13" s="411"/>
      <c r="N13" s="411"/>
      <c r="O13" s="411"/>
      <c r="P13" s="412"/>
      <c r="R13" s="281"/>
    </row>
    <row r="14" spans="1:18" ht="37.15" customHeight="1" thickBot="1" x14ac:dyDescent="0.3">
      <c r="A14" s="396" t="s">
        <v>641</v>
      </c>
      <c r="B14" s="397"/>
      <c r="C14" s="397"/>
      <c r="D14" s="397"/>
      <c r="E14" s="397"/>
      <c r="F14" s="398"/>
      <c r="G14" s="399"/>
      <c r="H14" s="400"/>
      <c r="I14" s="400"/>
      <c r="J14" s="400"/>
      <c r="K14" s="400"/>
      <c r="L14" s="400"/>
      <c r="M14" s="400"/>
      <c r="N14" s="400"/>
      <c r="O14" s="400"/>
      <c r="P14" s="401"/>
    </row>
    <row r="15" spans="1:18" ht="6.95" customHeight="1" thickBot="1" x14ac:dyDescent="0.3">
      <c r="A15" s="128"/>
      <c r="B15" s="128"/>
      <c r="C15" s="128"/>
      <c r="D15" s="128"/>
      <c r="E15" s="128"/>
      <c r="F15" s="128"/>
      <c r="G15" s="128"/>
      <c r="H15" s="128"/>
      <c r="I15" s="128"/>
      <c r="J15" s="128"/>
      <c r="K15" s="128"/>
      <c r="L15" s="128"/>
      <c r="M15" s="128"/>
      <c r="N15" s="128"/>
      <c r="O15" s="128"/>
      <c r="P15" s="128"/>
    </row>
    <row r="16" spans="1:18" ht="20.100000000000001" customHeight="1" x14ac:dyDescent="0.25">
      <c r="A16" s="380" t="s">
        <v>677</v>
      </c>
      <c r="B16" s="381"/>
      <c r="C16" s="381"/>
      <c r="D16" s="381"/>
      <c r="E16" s="381"/>
      <c r="F16" s="381"/>
      <c r="G16" s="381"/>
      <c r="H16" s="381"/>
      <c r="I16" s="381"/>
      <c r="J16" s="381"/>
      <c r="K16" s="381"/>
      <c r="L16" s="381"/>
      <c r="M16" s="381"/>
      <c r="N16" s="381"/>
      <c r="O16" s="381"/>
      <c r="P16" s="382"/>
    </row>
    <row r="17" spans="1:16" ht="17.100000000000001" customHeight="1" x14ac:dyDescent="0.25">
      <c r="A17" s="413" t="s">
        <v>455</v>
      </c>
      <c r="B17" s="403"/>
      <c r="C17" s="403"/>
      <c r="D17" s="403"/>
      <c r="E17" s="403"/>
      <c r="F17" s="404"/>
      <c r="G17" s="388"/>
      <c r="H17" s="389"/>
      <c r="I17" s="389"/>
      <c r="J17" s="389"/>
      <c r="K17" s="389"/>
      <c r="L17" s="389"/>
      <c r="M17" s="389"/>
      <c r="N17" s="389"/>
      <c r="O17" s="389"/>
      <c r="P17" s="390"/>
    </row>
    <row r="18" spans="1:16" ht="17.100000000000001" customHeight="1" x14ac:dyDescent="0.25">
      <c r="A18" s="413" t="s">
        <v>454</v>
      </c>
      <c r="B18" s="403"/>
      <c r="C18" s="403"/>
      <c r="D18" s="403"/>
      <c r="E18" s="403"/>
      <c r="F18" s="404"/>
      <c r="G18" s="388"/>
      <c r="H18" s="389"/>
      <c r="I18" s="389"/>
      <c r="J18" s="389"/>
      <c r="K18" s="389"/>
      <c r="L18" s="389"/>
      <c r="M18" s="389"/>
      <c r="N18" s="389"/>
      <c r="O18" s="389"/>
      <c r="P18" s="390"/>
    </row>
    <row r="19" spans="1:16" ht="17.100000000000001" customHeight="1" x14ac:dyDescent="0.25">
      <c r="A19" s="402" t="s">
        <v>675</v>
      </c>
      <c r="B19" s="403"/>
      <c r="C19" s="403"/>
      <c r="D19" s="403"/>
      <c r="E19" s="403"/>
      <c r="F19" s="404"/>
      <c r="G19" s="407"/>
      <c r="H19" s="389"/>
      <c r="I19" s="389"/>
      <c r="J19" s="389"/>
      <c r="K19" s="389"/>
      <c r="L19" s="389"/>
      <c r="M19" s="389"/>
      <c r="N19" s="389"/>
      <c r="O19" s="389"/>
      <c r="P19" s="390"/>
    </row>
    <row r="20" spans="1:16" ht="17.100000000000001" customHeight="1" x14ac:dyDescent="0.25">
      <c r="A20" s="405" t="s">
        <v>657</v>
      </c>
      <c r="B20" s="403"/>
      <c r="C20" s="403"/>
      <c r="D20" s="403"/>
      <c r="E20" s="403"/>
      <c r="F20" s="404"/>
      <c r="G20" s="408"/>
      <c r="H20" s="411"/>
      <c r="I20" s="411"/>
      <c r="J20" s="411"/>
      <c r="K20" s="411"/>
      <c r="L20" s="411"/>
      <c r="M20" s="411"/>
      <c r="N20" s="411"/>
      <c r="O20" s="411"/>
      <c r="P20" s="412"/>
    </row>
    <row r="21" spans="1:16" ht="26.25" customHeight="1" x14ac:dyDescent="0.25">
      <c r="A21" s="406" t="s">
        <v>492</v>
      </c>
      <c r="B21" s="403"/>
      <c r="C21" s="403"/>
      <c r="D21" s="403"/>
      <c r="E21" s="403"/>
      <c r="F21" s="404"/>
      <c r="G21" s="408"/>
      <c r="H21" s="411"/>
      <c r="I21" s="411"/>
      <c r="J21" s="411"/>
      <c r="K21" s="411"/>
      <c r="L21" s="411"/>
      <c r="M21" s="411"/>
      <c r="N21" s="411"/>
      <c r="O21" s="411"/>
      <c r="P21" s="412"/>
    </row>
    <row r="22" spans="1:16" ht="31.5" customHeight="1" thickBot="1" x14ac:dyDescent="0.3">
      <c r="A22" s="396" t="s">
        <v>642</v>
      </c>
      <c r="B22" s="397"/>
      <c r="C22" s="397"/>
      <c r="D22" s="397"/>
      <c r="E22" s="397"/>
      <c r="F22" s="398"/>
      <c r="G22" s="399"/>
      <c r="H22" s="400"/>
      <c r="I22" s="400"/>
      <c r="J22" s="400"/>
      <c r="K22" s="400"/>
      <c r="L22" s="400"/>
      <c r="M22" s="400"/>
      <c r="N22" s="400"/>
      <c r="O22" s="400"/>
      <c r="P22" s="401"/>
    </row>
    <row r="23" spans="1:16" ht="12" customHeight="1" thickBot="1" x14ac:dyDescent="0.3">
      <c r="A23" s="322"/>
      <c r="B23" s="322"/>
      <c r="C23" s="322"/>
    </row>
    <row r="24" spans="1:16" ht="25.15" customHeight="1" x14ac:dyDescent="0.25">
      <c r="A24" s="380" t="s">
        <v>678</v>
      </c>
      <c r="B24" s="381"/>
      <c r="C24" s="381"/>
      <c r="D24" s="381"/>
      <c r="E24" s="381"/>
      <c r="F24" s="381"/>
      <c r="G24" s="381"/>
      <c r="H24" s="381"/>
      <c r="I24" s="381"/>
      <c r="J24" s="381"/>
      <c r="K24" s="381"/>
      <c r="L24" s="381"/>
      <c r="M24" s="381"/>
      <c r="N24" s="381"/>
      <c r="O24" s="381"/>
      <c r="P24" s="382"/>
    </row>
    <row r="25" spans="1:16" ht="19.899999999999999" customHeight="1" x14ac:dyDescent="0.25">
      <c r="A25" s="383" t="s">
        <v>455</v>
      </c>
      <c r="B25" s="384"/>
      <c r="C25" s="384"/>
      <c r="D25" s="384"/>
      <c r="E25" s="384"/>
      <c r="F25" s="384"/>
      <c r="G25" s="388"/>
      <c r="H25" s="389"/>
      <c r="I25" s="389"/>
      <c r="J25" s="389"/>
      <c r="K25" s="389"/>
      <c r="L25" s="389"/>
      <c r="M25" s="389"/>
      <c r="N25" s="389"/>
      <c r="O25" s="389"/>
      <c r="P25" s="390"/>
    </row>
    <row r="26" spans="1:16" ht="22.9" customHeight="1" x14ac:dyDescent="0.25">
      <c r="A26" s="385" t="s">
        <v>679</v>
      </c>
      <c r="B26" s="384"/>
      <c r="C26" s="384"/>
      <c r="D26" s="384"/>
      <c r="E26" s="384"/>
      <c r="F26" s="384"/>
      <c r="G26" s="391"/>
      <c r="H26" s="392"/>
      <c r="I26" s="392"/>
      <c r="J26" s="392"/>
      <c r="K26" s="392"/>
      <c r="L26" s="392"/>
      <c r="M26" s="392"/>
      <c r="N26" s="392"/>
      <c r="O26" s="392"/>
      <c r="P26" s="393"/>
    </row>
    <row r="27" spans="1:16" ht="18.600000000000001" customHeight="1" thickBot="1" x14ac:dyDescent="0.3">
      <c r="A27" s="386" t="s">
        <v>676</v>
      </c>
      <c r="B27" s="387"/>
      <c r="C27" s="387"/>
      <c r="D27" s="387"/>
      <c r="E27" s="387"/>
      <c r="F27" s="387"/>
      <c r="G27" s="394"/>
      <c r="H27" s="394"/>
      <c r="I27" s="394"/>
      <c r="J27" s="394"/>
      <c r="K27" s="394"/>
      <c r="L27" s="394"/>
      <c r="M27" s="394"/>
      <c r="N27" s="394"/>
      <c r="O27" s="394"/>
      <c r="P27" s="395"/>
    </row>
    <row r="28" spans="1:16" ht="20.100000000000001" customHeight="1" thickBot="1" x14ac:dyDescent="0.3">
      <c r="A28" s="128"/>
      <c r="B28" s="128"/>
      <c r="C28" s="128"/>
      <c r="D28" s="128"/>
      <c r="E28" s="128"/>
      <c r="F28" s="128"/>
      <c r="G28" s="128"/>
      <c r="H28" s="128"/>
      <c r="I28" s="128"/>
      <c r="J28" s="128"/>
      <c r="K28" s="128"/>
      <c r="L28" s="128"/>
      <c r="M28" s="128"/>
      <c r="N28" s="128"/>
      <c r="O28" s="128"/>
      <c r="P28" s="128"/>
    </row>
    <row r="29" spans="1:16" ht="20.100000000000001" customHeight="1" thickBot="1" x14ac:dyDescent="0.3">
      <c r="A29" s="450" t="s">
        <v>319</v>
      </c>
      <c r="B29" s="451"/>
      <c r="C29" s="451"/>
      <c r="D29" s="451"/>
      <c r="E29" s="451"/>
      <c r="F29" s="451"/>
      <c r="G29" s="451"/>
      <c r="H29" s="451"/>
      <c r="I29" s="451"/>
      <c r="J29" s="451"/>
      <c r="K29" s="451"/>
      <c r="L29" s="451"/>
      <c r="M29" s="451"/>
      <c r="N29" s="451"/>
      <c r="O29" s="451"/>
      <c r="P29" s="452"/>
    </row>
    <row r="30" spans="1:16" ht="18" customHeight="1" x14ac:dyDescent="0.25">
      <c r="A30" s="459" t="s">
        <v>318</v>
      </c>
      <c r="B30" s="459"/>
      <c r="C30" s="459"/>
      <c r="D30" s="459"/>
      <c r="E30" s="459"/>
      <c r="F30" s="459"/>
      <c r="G30" s="459"/>
      <c r="H30" s="459"/>
      <c r="I30" s="459"/>
      <c r="J30" s="459"/>
      <c r="K30" s="459"/>
      <c r="L30" s="459"/>
      <c r="M30" s="459"/>
      <c r="N30" s="459"/>
      <c r="O30" s="459"/>
      <c r="P30" s="459"/>
    </row>
    <row r="31" spans="1:16" ht="12.6" customHeight="1" x14ac:dyDescent="0.25">
      <c r="A31" s="470" t="s">
        <v>643</v>
      </c>
      <c r="B31" s="470"/>
      <c r="C31" s="470"/>
      <c r="D31" s="470"/>
      <c r="E31" s="470"/>
      <c r="F31" s="470"/>
      <c r="G31" s="470"/>
      <c r="H31" s="470"/>
      <c r="I31" s="470"/>
      <c r="J31" s="470"/>
      <c r="K31" s="470"/>
      <c r="L31" s="470"/>
      <c r="M31" s="470"/>
      <c r="N31" s="470"/>
      <c r="O31" s="470"/>
      <c r="P31" s="470"/>
    </row>
    <row r="32" spans="1:16" ht="15" customHeight="1" thickBot="1" x14ac:dyDescent="0.3">
      <c r="A32" s="304"/>
      <c r="B32" s="304"/>
      <c r="C32" s="304"/>
      <c r="D32" s="304"/>
      <c r="E32" s="304"/>
      <c r="F32" s="304"/>
      <c r="G32" s="304"/>
      <c r="H32" s="304"/>
      <c r="I32" s="304"/>
      <c r="J32" s="304"/>
      <c r="K32" s="304"/>
      <c r="L32" s="304"/>
      <c r="M32" s="304"/>
      <c r="N32" s="304"/>
      <c r="O32" s="304"/>
      <c r="P32" s="304"/>
    </row>
    <row r="33" spans="1:18" ht="52.5" customHeight="1" thickBot="1" x14ac:dyDescent="0.3">
      <c r="A33" s="128"/>
      <c r="B33" s="234"/>
      <c r="C33" s="128"/>
      <c r="D33" s="453" t="s">
        <v>317</v>
      </c>
      <c r="E33" s="453"/>
      <c r="F33" s="453"/>
      <c r="G33" s="453"/>
      <c r="H33" s="453"/>
      <c r="I33" s="453"/>
      <c r="J33" s="453"/>
      <c r="K33" s="453"/>
      <c r="L33" s="453"/>
      <c r="M33" s="453"/>
      <c r="N33" s="453"/>
      <c r="O33" s="453"/>
      <c r="P33" s="453"/>
    </row>
    <row r="34" spans="1:18" ht="15" customHeight="1" thickBot="1" x14ac:dyDescent="0.3">
      <c r="A34" s="128"/>
      <c r="B34" s="133"/>
      <c r="C34" s="128"/>
      <c r="D34" s="458" t="s">
        <v>311</v>
      </c>
      <c r="E34" s="458"/>
      <c r="F34" s="458"/>
      <c r="G34" s="458"/>
      <c r="H34" s="458"/>
      <c r="I34" s="458"/>
      <c r="J34" s="458"/>
      <c r="K34" s="458"/>
      <c r="L34" s="458"/>
      <c r="M34" s="458"/>
      <c r="N34" s="458"/>
      <c r="O34" s="458"/>
      <c r="P34" s="458"/>
    </row>
    <row r="35" spans="1:18" ht="24" customHeight="1" thickBot="1" x14ac:dyDescent="0.3">
      <c r="A35" s="128"/>
      <c r="B35" s="234"/>
      <c r="C35" s="128"/>
      <c r="D35" s="457" t="s">
        <v>316</v>
      </c>
      <c r="E35" s="457"/>
      <c r="F35" s="457"/>
      <c r="G35" s="457"/>
      <c r="H35" s="457"/>
      <c r="I35" s="457"/>
      <c r="J35" s="457"/>
      <c r="K35" s="457"/>
      <c r="L35" s="457"/>
      <c r="M35" s="457"/>
      <c r="N35" s="457"/>
      <c r="O35" s="457"/>
      <c r="P35" s="457"/>
    </row>
    <row r="36" spans="1:18" ht="14.1" customHeight="1" x14ac:dyDescent="0.25">
      <c r="A36" s="128"/>
      <c r="B36" s="135"/>
      <c r="C36" s="128"/>
      <c r="D36" s="457"/>
      <c r="E36" s="457"/>
      <c r="F36" s="457"/>
      <c r="G36" s="457"/>
      <c r="H36" s="457"/>
      <c r="I36" s="457"/>
      <c r="J36" s="457"/>
      <c r="K36" s="457"/>
      <c r="L36" s="457"/>
      <c r="M36" s="457"/>
      <c r="N36" s="457"/>
      <c r="O36" s="457"/>
      <c r="P36" s="457"/>
    </row>
    <row r="37" spans="1:18" ht="51.95" customHeight="1" x14ac:dyDescent="0.25">
      <c r="A37" s="128"/>
      <c r="B37" s="133"/>
      <c r="C37" s="128"/>
      <c r="D37" s="457" t="s">
        <v>315</v>
      </c>
      <c r="E37" s="457"/>
      <c r="F37" s="457"/>
      <c r="G37" s="457"/>
      <c r="H37" s="457"/>
      <c r="I37" s="457"/>
      <c r="J37" s="457"/>
      <c r="K37" s="457"/>
      <c r="L37" s="457"/>
      <c r="M37" s="457"/>
      <c r="N37" s="457"/>
      <c r="O37" s="457"/>
      <c r="P37" s="457"/>
    </row>
    <row r="38" spans="1:18" ht="15" customHeight="1" x14ac:dyDescent="0.25">
      <c r="A38" s="128"/>
      <c r="B38" s="133"/>
      <c r="C38" s="128"/>
      <c r="D38" s="457" t="s">
        <v>314</v>
      </c>
      <c r="E38" s="457"/>
      <c r="F38" s="457"/>
      <c r="G38" s="457"/>
      <c r="H38" s="457"/>
      <c r="I38" s="457"/>
      <c r="J38" s="457"/>
      <c r="K38" s="457"/>
      <c r="L38" s="457"/>
      <c r="M38" s="457"/>
      <c r="N38" s="457"/>
      <c r="O38" s="457"/>
      <c r="P38" s="457"/>
    </row>
    <row r="39" spans="1:18" ht="29.1" customHeight="1" x14ac:dyDescent="0.25">
      <c r="A39" s="128"/>
      <c r="B39" s="133"/>
      <c r="C39" s="128"/>
      <c r="D39" s="457" t="s">
        <v>313</v>
      </c>
      <c r="E39" s="457"/>
      <c r="F39" s="457"/>
      <c r="G39" s="457"/>
      <c r="H39" s="457"/>
      <c r="I39" s="457"/>
      <c r="J39" s="457"/>
      <c r="K39" s="457"/>
      <c r="L39" s="457"/>
      <c r="M39" s="457"/>
      <c r="N39" s="457"/>
      <c r="O39" s="457"/>
      <c r="P39" s="457"/>
    </row>
    <row r="40" spans="1:18" ht="24.95" customHeight="1" x14ac:dyDescent="0.25">
      <c r="A40" s="128"/>
      <c r="B40" s="133"/>
      <c r="C40" s="128"/>
      <c r="D40" s="457" t="s">
        <v>312</v>
      </c>
      <c r="E40" s="457"/>
      <c r="F40" s="457"/>
      <c r="G40" s="457"/>
      <c r="H40" s="457"/>
      <c r="I40" s="457"/>
      <c r="J40" s="457"/>
      <c r="K40" s="457"/>
      <c r="L40" s="457"/>
      <c r="M40" s="457"/>
      <c r="N40" s="457"/>
      <c r="O40" s="457"/>
      <c r="P40" s="457"/>
    </row>
    <row r="41" spans="1:18" ht="12" customHeight="1" x14ac:dyDescent="0.25">
      <c r="A41" s="128"/>
      <c r="B41" s="133"/>
      <c r="C41" s="128"/>
      <c r="D41" s="457" t="s">
        <v>311</v>
      </c>
      <c r="E41" s="457"/>
      <c r="F41" s="457"/>
      <c r="G41" s="457"/>
      <c r="H41" s="457"/>
      <c r="I41" s="457"/>
      <c r="J41" s="457"/>
      <c r="K41" s="457"/>
      <c r="L41" s="457"/>
      <c r="M41" s="457"/>
      <c r="N41" s="457"/>
      <c r="O41" s="457"/>
      <c r="P41" s="457"/>
    </row>
    <row r="42" spans="1:18" ht="15" customHeight="1" thickBot="1" x14ac:dyDescent="0.3">
      <c r="A42" s="128"/>
      <c r="B42" s="133"/>
      <c r="C42" s="128"/>
      <c r="D42" s="136"/>
      <c r="E42" s="136"/>
      <c r="F42" s="136"/>
      <c r="G42" s="136"/>
      <c r="H42" s="136"/>
      <c r="I42" s="136"/>
      <c r="J42" s="136"/>
      <c r="K42" s="136"/>
      <c r="L42" s="136"/>
      <c r="M42" s="136"/>
      <c r="N42" s="136"/>
      <c r="O42" s="136"/>
      <c r="P42" s="136"/>
    </row>
    <row r="43" spans="1:18" ht="15" customHeight="1" thickBot="1" x14ac:dyDescent="0.3">
      <c r="A43" s="128"/>
      <c r="B43" s="234"/>
      <c r="C43" s="128"/>
      <c r="D43" s="458" t="s">
        <v>310</v>
      </c>
      <c r="E43" s="458"/>
      <c r="F43" s="458"/>
      <c r="G43" s="458"/>
      <c r="H43" s="458"/>
      <c r="I43" s="458"/>
      <c r="J43" s="458"/>
      <c r="K43" s="458"/>
      <c r="L43" s="458"/>
      <c r="M43" s="458"/>
      <c r="N43" s="458"/>
      <c r="O43" s="458"/>
      <c r="P43" s="458"/>
    </row>
    <row r="44" spans="1:18" ht="14.1" customHeight="1" x14ac:dyDescent="0.25">
      <c r="A44" s="128"/>
      <c r="B44" s="135"/>
      <c r="C44" s="128"/>
      <c r="D44" s="458"/>
      <c r="E44" s="458"/>
      <c r="F44" s="458"/>
      <c r="G44" s="458"/>
      <c r="H44" s="458"/>
      <c r="I44" s="458"/>
      <c r="J44" s="458"/>
      <c r="K44" s="458"/>
      <c r="L44" s="458"/>
      <c r="M44" s="458"/>
      <c r="N44" s="458"/>
      <c r="O44" s="458"/>
      <c r="P44" s="458"/>
    </row>
    <row r="45" spans="1:18" ht="12" customHeight="1" thickBot="1" x14ac:dyDescent="0.3">
      <c r="A45" s="128"/>
      <c r="B45" s="128"/>
      <c r="C45" s="128"/>
      <c r="D45" s="134"/>
      <c r="E45" s="134"/>
      <c r="F45" s="134"/>
      <c r="G45" s="134"/>
      <c r="H45" s="134"/>
      <c r="I45" s="134"/>
      <c r="J45" s="134"/>
      <c r="K45" s="134"/>
      <c r="L45" s="134"/>
      <c r="M45" s="134"/>
      <c r="N45" s="134"/>
      <c r="O45" s="134"/>
      <c r="P45" s="134"/>
    </row>
    <row r="46" spans="1:18" ht="17.100000000000001" customHeight="1" thickBot="1" x14ac:dyDescent="0.3">
      <c r="B46" s="428"/>
      <c r="C46" s="429"/>
      <c r="E46" s="133" t="s">
        <v>309</v>
      </c>
      <c r="G46" s="132"/>
      <c r="H46" s="132"/>
      <c r="I46" s="132"/>
      <c r="J46" s="132"/>
      <c r="K46" s="132"/>
      <c r="L46" s="132"/>
      <c r="M46" s="132"/>
      <c r="N46" s="132"/>
      <c r="O46" s="132"/>
      <c r="P46" s="132"/>
    </row>
    <row r="47" spans="1:18" ht="17.100000000000001" customHeight="1" thickBot="1" x14ac:dyDescent="0.3">
      <c r="E47" s="133"/>
      <c r="G47" s="132"/>
      <c r="H47" s="132"/>
      <c r="I47" s="132"/>
      <c r="J47" s="132"/>
      <c r="K47" s="132"/>
      <c r="L47" s="132"/>
      <c r="M47" s="132"/>
      <c r="N47" s="132"/>
      <c r="O47" s="132"/>
      <c r="P47" s="132"/>
    </row>
    <row r="48" spans="1:18" ht="17.100000000000001" customHeight="1" thickBot="1" x14ac:dyDescent="0.3">
      <c r="A48" s="425" t="s">
        <v>294</v>
      </c>
      <c r="B48" s="426"/>
      <c r="C48" s="426"/>
      <c r="D48" s="426"/>
      <c r="E48" s="426"/>
      <c r="F48" s="426"/>
      <c r="G48" s="426"/>
      <c r="H48" s="426"/>
      <c r="I48" s="426"/>
      <c r="J48" s="426"/>
      <c r="K48" s="426"/>
      <c r="L48" s="426"/>
      <c r="M48" s="427"/>
      <c r="N48" s="422" t="str">
        <f>IF(R48&gt;0,"VELKÝ PODNIK",IF(OR(K93="x",J93="x",I93="x"),"Chybí informace",IF(M93=1,"Individuální posouzení",IF((K93+J93+I93)&gt;1,"Velký podnik","MSP"))))</f>
        <v>Chybí informace</v>
      </c>
      <c r="O48" s="423"/>
      <c r="P48" s="424"/>
      <c r="R48" s="291">
        <f>IFERROR(MATCH(G13,'2i Právní formy žadatelů v MS'!F4:F13,0),0)</f>
        <v>0</v>
      </c>
    </row>
    <row r="49" spans="1:21" ht="17.100000000000001" customHeight="1" thickBot="1" x14ac:dyDescent="0.3"/>
    <row r="50" spans="1:21" ht="32.450000000000003" customHeight="1" thickBot="1" x14ac:dyDescent="0.3">
      <c r="A50" s="467" t="s">
        <v>640</v>
      </c>
      <c r="B50" s="468"/>
      <c r="C50" s="468"/>
      <c r="D50" s="468"/>
      <c r="E50" s="468"/>
      <c r="F50" s="468"/>
      <c r="G50" s="468"/>
      <c r="H50" s="468"/>
      <c r="I50" s="468"/>
      <c r="J50" s="468"/>
      <c r="K50" s="468"/>
      <c r="L50" s="468"/>
      <c r="M50" s="468"/>
      <c r="N50" s="468"/>
      <c r="O50" s="468"/>
      <c r="P50" s="469"/>
    </row>
    <row r="51" spans="1:21" ht="40.15" customHeight="1" x14ac:dyDescent="0.25">
      <c r="A51" s="465" t="s">
        <v>639</v>
      </c>
      <c r="B51" s="466"/>
      <c r="C51" s="466"/>
      <c r="D51" s="466"/>
      <c r="E51" s="466"/>
      <c r="F51" s="466"/>
      <c r="G51" s="466"/>
      <c r="H51" s="466"/>
      <c r="I51" s="466"/>
      <c r="J51" s="466"/>
      <c r="K51" s="466"/>
      <c r="L51" s="466"/>
      <c r="M51" s="466"/>
      <c r="N51" s="466"/>
      <c r="O51" s="298"/>
      <c r="P51" s="299" t="b">
        <f>OR(P58&gt;0.25,P59&gt;0.5,ISTEXT(VLOOKUP(G13,'2i Právní formy žadatelů v MS'!$F$4:$F$13,1,FALSE)))</f>
        <v>0</v>
      </c>
    </row>
    <row r="52" spans="1:21" ht="24.95" customHeight="1" thickBot="1" x14ac:dyDescent="0.3">
      <c r="A52" s="462" t="s">
        <v>638</v>
      </c>
      <c r="B52" s="463"/>
      <c r="C52" s="463"/>
      <c r="D52" s="463"/>
      <c r="E52" s="463"/>
      <c r="F52" s="463"/>
      <c r="G52" s="463"/>
      <c r="H52" s="463"/>
      <c r="I52" s="463"/>
      <c r="J52" s="463"/>
      <c r="K52" s="463"/>
      <c r="L52" s="463"/>
      <c r="M52" s="463"/>
      <c r="N52" s="463"/>
      <c r="O52" s="463"/>
      <c r="P52" s="464"/>
    </row>
    <row r="53" spans="1:21" ht="24.95" customHeight="1" thickBot="1" x14ac:dyDescent="0.3">
      <c r="A53" s="297"/>
      <c r="B53" s="297"/>
      <c r="C53" s="297"/>
      <c r="D53" s="297"/>
      <c r="E53" s="297"/>
      <c r="F53" s="297"/>
      <c r="G53" s="297"/>
      <c r="H53" s="297"/>
      <c r="I53" s="297"/>
      <c r="J53" s="297"/>
      <c r="K53" s="297"/>
      <c r="L53" s="297"/>
      <c r="M53" s="297"/>
      <c r="N53" s="297"/>
      <c r="O53" s="297"/>
      <c r="P53" s="297"/>
    </row>
    <row r="54" spans="1:21" ht="16.5" thickBot="1" x14ac:dyDescent="0.3">
      <c r="A54" s="454" t="s">
        <v>456</v>
      </c>
      <c r="B54" s="455"/>
      <c r="C54" s="455"/>
      <c r="D54" s="455"/>
      <c r="E54" s="455"/>
      <c r="F54" s="455"/>
      <c r="G54" s="455"/>
      <c r="H54" s="455"/>
      <c r="I54" s="455"/>
      <c r="J54" s="455"/>
      <c r="K54" s="455"/>
      <c r="L54" s="455"/>
      <c r="M54" s="455"/>
      <c r="N54" s="455"/>
      <c r="O54" s="455"/>
      <c r="P54" s="456"/>
    </row>
    <row r="55" spans="1:21" ht="9.9499999999999993" customHeight="1" x14ac:dyDescent="0.25">
      <c r="A55" s="129"/>
      <c r="B55" s="128"/>
      <c r="C55" s="128"/>
      <c r="D55" s="128"/>
      <c r="E55" s="128"/>
      <c r="F55" s="128"/>
      <c r="G55" s="128"/>
      <c r="H55" s="128"/>
      <c r="I55" s="128"/>
      <c r="J55" s="128"/>
      <c r="K55" s="128"/>
      <c r="L55" s="128"/>
      <c r="M55" s="128"/>
      <c r="N55" s="128"/>
      <c r="O55" s="128"/>
      <c r="P55" s="128"/>
    </row>
    <row r="56" spans="1:21" ht="20.100000000000001" customHeight="1" thickBot="1" x14ac:dyDescent="0.3">
      <c r="A56" s="131" t="s">
        <v>308</v>
      </c>
      <c r="B56" s="128"/>
      <c r="C56" s="128"/>
      <c r="D56" s="128"/>
      <c r="E56" s="128"/>
      <c r="F56" s="128"/>
      <c r="G56" s="128"/>
      <c r="H56" s="128"/>
      <c r="I56" s="128"/>
      <c r="J56" s="128"/>
      <c r="K56" s="128"/>
      <c r="L56" s="128"/>
      <c r="M56" s="128"/>
      <c r="N56" s="128"/>
      <c r="O56" s="128"/>
      <c r="P56" s="128"/>
    </row>
    <row r="57" spans="1:21" ht="17.100000000000001" customHeight="1" x14ac:dyDescent="0.25">
      <c r="A57" s="435" t="s">
        <v>308</v>
      </c>
      <c r="B57" s="436"/>
      <c r="C57" s="436"/>
      <c r="D57" s="436"/>
      <c r="E57" s="436"/>
      <c r="F57" s="436"/>
      <c r="G57" s="436"/>
      <c r="H57" s="436"/>
      <c r="I57" s="436"/>
      <c r="J57" s="436"/>
      <c r="K57" s="436"/>
      <c r="L57" s="436"/>
      <c r="M57" s="436"/>
      <c r="N57" s="436"/>
      <c r="O57" s="436"/>
      <c r="P57" s="305">
        <f>+'1c Příloha_kategorie podniku'!C10</f>
        <v>0</v>
      </c>
    </row>
    <row r="58" spans="1:21" ht="27.95" customHeight="1" x14ac:dyDescent="0.25">
      <c r="A58" s="430" t="s">
        <v>303</v>
      </c>
      <c r="B58" s="431"/>
      <c r="C58" s="431"/>
      <c r="D58" s="431"/>
      <c r="E58" s="431"/>
      <c r="F58" s="431"/>
      <c r="G58" s="431"/>
      <c r="H58" s="431"/>
      <c r="I58" s="431"/>
      <c r="J58" s="431"/>
      <c r="K58" s="431"/>
      <c r="L58" s="431"/>
      <c r="M58" s="431"/>
      <c r="N58" s="431"/>
      <c r="O58" s="431"/>
      <c r="P58" s="130">
        <v>0</v>
      </c>
    </row>
    <row r="59" spans="1:21" ht="39.950000000000003" customHeight="1" x14ac:dyDescent="0.25">
      <c r="A59" s="430" t="s">
        <v>302</v>
      </c>
      <c r="B59" s="431"/>
      <c r="C59" s="431"/>
      <c r="D59" s="431"/>
      <c r="E59" s="431"/>
      <c r="F59" s="431"/>
      <c r="G59" s="431"/>
      <c r="H59" s="431"/>
      <c r="I59" s="431"/>
      <c r="J59" s="431"/>
      <c r="K59" s="431"/>
      <c r="L59" s="431"/>
      <c r="M59" s="431"/>
      <c r="N59" s="431"/>
      <c r="O59" s="431"/>
      <c r="P59" s="130">
        <v>0</v>
      </c>
    </row>
    <row r="60" spans="1:21" ht="17.100000000000001" customHeight="1" x14ac:dyDescent="0.25">
      <c r="A60" s="437" t="s">
        <v>301</v>
      </c>
      <c r="B60" s="438"/>
      <c r="C60" s="438"/>
      <c r="D60" s="438"/>
      <c r="E60" s="438"/>
      <c r="F60" s="438"/>
      <c r="G60" s="438"/>
      <c r="H60" s="438"/>
      <c r="I60" s="438"/>
      <c r="J60" s="438"/>
      <c r="K60" s="438"/>
      <c r="L60" s="438"/>
      <c r="M60" s="438"/>
      <c r="N60" s="438"/>
      <c r="O60" s="438"/>
      <c r="P60" s="236">
        <f>'1c Příloha_kategorie podniku'!K14</f>
        <v>0</v>
      </c>
      <c r="U60" s="116"/>
    </row>
    <row r="61" spans="1:21" ht="17.100000000000001" customHeight="1" x14ac:dyDescent="0.25">
      <c r="A61" s="437" t="s">
        <v>300</v>
      </c>
      <c r="B61" s="438"/>
      <c r="C61" s="438"/>
      <c r="D61" s="438"/>
      <c r="E61" s="438"/>
      <c r="F61" s="438"/>
      <c r="G61" s="438"/>
      <c r="H61" s="438"/>
      <c r="I61" s="438"/>
      <c r="J61" s="438"/>
      <c r="K61" s="438"/>
      <c r="L61" s="438"/>
      <c r="M61" s="438"/>
      <c r="N61" s="438">
        <v>1000000</v>
      </c>
      <c r="O61" s="438">
        <v>1000000</v>
      </c>
      <c r="P61" s="237">
        <f>'1c Příloha_kategorie podniku'!L14</f>
        <v>0</v>
      </c>
    </row>
    <row r="62" spans="1:21" ht="17.100000000000001" customHeight="1" x14ac:dyDescent="0.25">
      <c r="A62" s="437" t="s">
        <v>299</v>
      </c>
      <c r="B62" s="438"/>
      <c r="C62" s="438"/>
      <c r="D62" s="438"/>
      <c r="E62" s="438"/>
      <c r="F62" s="438"/>
      <c r="G62" s="438"/>
      <c r="H62" s="438"/>
      <c r="I62" s="438"/>
      <c r="J62" s="438"/>
      <c r="K62" s="438"/>
      <c r="L62" s="438"/>
      <c r="M62" s="438"/>
      <c r="N62" s="438">
        <v>1000000</v>
      </c>
      <c r="O62" s="438">
        <v>1000000</v>
      </c>
      <c r="P62" s="237">
        <f>'1c Příloha_kategorie podniku'!M14</f>
        <v>0</v>
      </c>
    </row>
    <row r="63" spans="1:21" ht="17.100000000000001" customHeight="1" x14ac:dyDescent="0.25">
      <c r="A63" s="437" t="s">
        <v>298</v>
      </c>
      <c r="B63" s="438"/>
      <c r="C63" s="438"/>
      <c r="D63" s="438"/>
      <c r="E63" s="438"/>
      <c r="F63" s="460" t="s">
        <v>297</v>
      </c>
      <c r="G63" s="460"/>
      <c r="H63" s="460"/>
      <c r="I63" s="460"/>
      <c r="J63" s="460"/>
      <c r="K63" s="460" t="s">
        <v>296</v>
      </c>
      <c r="L63" s="460"/>
      <c r="M63" s="460"/>
      <c r="N63" s="460"/>
      <c r="O63" s="460"/>
      <c r="P63" s="461"/>
    </row>
    <row r="64" spans="1:21" ht="29.45" customHeight="1" thickBot="1" x14ac:dyDescent="0.3">
      <c r="A64" s="471">
        <f>G14</f>
        <v>0</v>
      </c>
      <c r="B64" s="472"/>
      <c r="C64" s="472"/>
      <c r="D64" s="472"/>
      <c r="E64" s="472"/>
      <c r="F64" s="418" t="str">
        <f>IF(A64&lt;&gt;0,IF(COUNTA(P61,A64)=2,P61/A64,),"Vyplňte kurz CZK x EUR v Identifikaci žadatele")</f>
        <v>Vyplňte kurz CZK x EUR v Identifikaci žadatele</v>
      </c>
      <c r="G64" s="418"/>
      <c r="H64" s="418"/>
      <c r="I64" s="418"/>
      <c r="J64" s="418"/>
      <c r="K64" s="441" t="str">
        <f>IF(A64&lt;&gt;0,IF(COUNTA(P62,A64)=2,P62/A64,),"Vyplňte kurz CZK x EUR v Identifikaci žadatele")</f>
        <v>Vyplňte kurz CZK x EUR v Identifikaci žadatele</v>
      </c>
      <c r="L64" s="442"/>
      <c r="M64" s="442"/>
      <c r="N64" s="442"/>
      <c r="O64" s="442"/>
      <c r="P64" s="443"/>
    </row>
    <row r="65" spans="1:16" ht="13.5" thickBot="1" x14ac:dyDescent="0.3">
      <c r="A65" s="127"/>
      <c r="B65" s="127"/>
      <c r="C65" s="127"/>
      <c r="D65" s="127"/>
      <c r="E65" s="127"/>
      <c r="F65" s="127"/>
      <c r="G65" s="127"/>
      <c r="H65" s="127"/>
      <c r="I65" s="127"/>
      <c r="J65" s="127"/>
      <c r="K65" s="127"/>
      <c r="L65" s="127"/>
      <c r="M65" s="127"/>
      <c r="N65" s="127"/>
      <c r="O65" s="127"/>
      <c r="P65" s="127"/>
    </row>
    <row r="66" spans="1:16" ht="18" customHeight="1" thickBot="1" x14ac:dyDescent="0.3">
      <c r="A66" s="432" t="s">
        <v>307</v>
      </c>
      <c r="B66" s="433"/>
      <c r="C66" s="433"/>
      <c r="D66" s="433"/>
      <c r="E66" s="433"/>
      <c r="F66" s="433"/>
      <c r="G66" s="433"/>
      <c r="H66" s="433"/>
      <c r="I66" s="433"/>
      <c r="J66" s="433"/>
      <c r="K66" s="433"/>
      <c r="L66" s="433"/>
      <c r="M66" s="433"/>
      <c r="N66" s="434"/>
      <c r="O66" s="419" t="str">
        <f>IF(OR(A64=0,P60=0,P61=0,P62=0),"Chybí informace",IF(AND(P58&lt;0.25,P59&lt;=0.5,P60&lt;10,F64&lt;=2000,K64&lt;=2000,AND(G13&lt;&gt;"Kraj",G13&lt;&gt;"Městská část hlavního města Prahy",G13&lt;&gt;"Obec",G13&lt;&gt;"Státní podnik",G13&lt;&gt;"Příspěvková organizace zřízená územním samosprávným celkem")),"Mikropodnik",IF(AND(P58&lt;0.25,P59&lt;=0.5,P60&lt;50,F64&lt;=10000,K64&lt;=10000,AND(G13&lt;&gt;"Kraj",G13&lt;&gt;"Městská část hlavního města Prahy",G13&lt;&gt;"Obec",G13&lt;&gt;"Státní podnik",G13&lt;&gt;"Příspěvková organizace zřízená územním samosprávným celkem")),"Malý podnik",IF(AND(P58&lt;0.25,P59&lt;=0.5,P60&lt;250,F64&lt;=50000,K64&lt;=50000,AND(G13&lt;&gt;"Kraj",G13&lt;&gt;"Městská část hlavního města Prahy",G13&lt;&gt;"Obec",G13&lt;&gt;"Státní podnik",G13&lt;&gt;"Příspěvková organizace zřízená územním samosprávným celkem")),"Střední podnik","Velký podnik"))))</f>
        <v>Chybí informace</v>
      </c>
      <c r="P66" s="420"/>
    </row>
    <row r="67" spans="1:16" ht="15" customHeight="1" x14ac:dyDescent="0.25">
      <c r="A67" s="128"/>
      <c r="B67" s="128"/>
      <c r="C67" s="128"/>
      <c r="D67" s="128"/>
      <c r="E67" s="128"/>
      <c r="L67" s="128"/>
      <c r="M67" s="128"/>
      <c r="N67" s="128"/>
      <c r="O67" s="128"/>
      <c r="P67" s="128"/>
    </row>
    <row r="68" spans="1:16" ht="20.100000000000001" customHeight="1" thickBot="1" x14ac:dyDescent="0.3">
      <c r="A68" s="131" t="s">
        <v>306</v>
      </c>
      <c r="B68" s="128"/>
      <c r="C68" s="128"/>
      <c r="D68" s="128"/>
      <c r="E68" s="128"/>
      <c r="F68" s="128"/>
      <c r="G68" s="128"/>
      <c r="H68" s="128"/>
      <c r="I68" s="128"/>
      <c r="J68" s="128"/>
      <c r="K68" s="128"/>
      <c r="L68" s="128"/>
      <c r="M68" s="128"/>
      <c r="N68" s="128"/>
      <c r="O68" s="128"/>
      <c r="P68" s="128"/>
    </row>
    <row r="69" spans="1:16" ht="17.100000000000001" customHeight="1" x14ac:dyDescent="0.25">
      <c r="A69" s="435" t="s">
        <v>306</v>
      </c>
      <c r="B69" s="436"/>
      <c r="C69" s="436"/>
      <c r="D69" s="436"/>
      <c r="E69" s="436"/>
      <c r="F69" s="436"/>
      <c r="G69" s="436"/>
      <c r="H69" s="436"/>
      <c r="I69" s="436"/>
      <c r="J69" s="436"/>
      <c r="K69" s="436"/>
      <c r="L69" s="436"/>
      <c r="M69" s="436"/>
      <c r="N69" s="436">
        <v>2020</v>
      </c>
      <c r="O69" s="436">
        <v>2020</v>
      </c>
      <c r="P69" s="235">
        <f>'1c Příloha_kategorie podniku'!C39</f>
        <v>-1</v>
      </c>
    </row>
    <row r="70" spans="1:16" ht="27.95" customHeight="1" x14ac:dyDescent="0.25">
      <c r="A70" s="430" t="s">
        <v>303</v>
      </c>
      <c r="B70" s="431"/>
      <c r="C70" s="431"/>
      <c r="D70" s="431"/>
      <c r="E70" s="431"/>
      <c r="F70" s="431"/>
      <c r="G70" s="431"/>
      <c r="H70" s="431"/>
      <c r="I70" s="431"/>
      <c r="J70" s="431"/>
      <c r="K70" s="431"/>
      <c r="L70" s="431"/>
      <c r="M70" s="431"/>
      <c r="N70" s="431"/>
      <c r="O70" s="431"/>
      <c r="P70" s="130"/>
    </row>
    <row r="71" spans="1:16" ht="39.950000000000003" customHeight="1" x14ac:dyDescent="0.25">
      <c r="A71" s="430" t="s">
        <v>302</v>
      </c>
      <c r="B71" s="431"/>
      <c r="C71" s="431"/>
      <c r="D71" s="431"/>
      <c r="E71" s="431"/>
      <c r="F71" s="431"/>
      <c r="G71" s="431"/>
      <c r="H71" s="431"/>
      <c r="I71" s="431"/>
      <c r="J71" s="431"/>
      <c r="K71" s="431"/>
      <c r="L71" s="431"/>
      <c r="M71" s="431"/>
      <c r="N71" s="431"/>
      <c r="O71" s="431"/>
      <c r="P71" s="130"/>
    </row>
    <row r="72" spans="1:16" ht="17.100000000000001" customHeight="1" x14ac:dyDescent="0.25">
      <c r="A72" s="437" t="s">
        <v>301</v>
      </c>
      <c r="B72" s="438"/>
      <c r="C72" s="438"/>
      <c r="D72" s="438"/>
      <c r="E72" s="438"/>
      <c r="F72" s="438"/>
      <c r="G72" s="438"/>
      <c r="H72" s="438"/>
      <c r="I72" s="438"/>
      <c r="J72" s="438"/>
      <c r="K72" s="438"/>
      <c r="L72" s="438"/>
      <c r="M72" s="438"/>
      <c r="N72" s="438"/>
      <c r="O72" s="438"/>
      <c r="P72" s="236">
        <f>+'1c Příloha_kategorie podniku'!K43</f>
        <v>0</v>
      </c>
    </row>
    <row r="73" spans="1:16" ht="17.100000000000001" customHeight="1" x14ac:dyDescent="0.25">
      <c r="A73" s="437" t="s">
        <v>300</v>
      </c>
      <c r="B73" s="438"/>
      <c r="C73" s="438"/>
      <c r="D73" s="438"/>
      <c r="E73" s="438"/>
      <c r="F73" s="438"/>
      <c r="G73" s="438"/>
      <c r="H73" s="438"/>
      <c r="I73" s="438"/>
      <c r="J73" s="438"/>
      <c r="K73" s="438"/>
      <c r="L73" s="438"/>
      <c r="M73" s="438"/>
      <c r="N73" s="438">
        <v>1000000</v>
      </c>
      <c r="O73" s="438">
        <v>1000000</v>
      </c>
      <c r="P73" s="237">
        <f>'1c Příloha_kategorie podniku'!L43</f>
        <v>0</v>
      </c>
    </row>
    <row r="74" spans="1:16" ht="17.100000000000001" customHeight="1" x14ac:dyDescent="0.25">
      <c r="A74" s="437" t="s">
        <v>299</v>
      </c>
      <c r="B74" s="438"/>
      <c r="C74" s="438"/>
      <c r="D74" s="438"/>
      <c r="E74" s="438"/>
      <c r="F74" s="438"/>
      <c r="G74" s="438"/>
      <c r="H74" s="438"/>
      <c r="I74" s="438"/>
      <c r="J74" s="438"/>
      <c r="K74" s="438"/>
      <c r="L74" s="438"/>
      <c r="M74" s="438"/>
      <c r="N74" s="438">
        <v>1000000</v>
      </c>
      <c r="O74" s="438">
        <v>1000000</v>
      </c>
      <c r="P74" s="237">
        <f>'1c Příloha_kategorie podniku'!M43</f>
        <v>0</v>
      </c>
    </row>
    <row r="75" spans="1:16" ht="17.100000000000001" customHeight="1" x14ac:dyDescent="0.25">
      <c r="A75" s="437" t="s">
        <v>298</v>
      </c>
      <c r="B75" s="438"/>
      <c r="C75" s="438"/>
      <c r="D75" s="438"/>
      <c r="E75" s="438"/>
      <c r="F75" s="460" t="s">
        <v>297</v>
      </c>
      <c r="G75" s="460"/>
      <c r="H75" s="460"/>
      <c r="I75" s="460"/>
      <c r="J75" s="460"/>
      <c r="K75" s="460" t="s">
        <v>296</v>
      </c>
      <c r="L75" s="460"/>
      <c r="M75" s="460"/>
      <c r="N75" s="460"/>
      <c r="O75" s="460"/>
      <c r="P75" s="461"/>
    </row>
    <row r="76" spans="1:16" ht="34.5" customHeight="1" thickBot="1" x14ac:dyDescent="0.3">
      <c r="A76" s="439">
        <f>+'1c Příloha_kategorie podniku'!C40</f>
        <v>0</v>
      </c>
      <c r="B76" s="440"/>
      <c r="C76" s="440"/>
      <c r="D76" s="440"/>
      <c r="E76" s="440"/>
      <c r="F76" s="418" t="str">
        <f>IF(A76&lt;&gt;0,IF(COUNTA(P73,A76)=2,P73/A76),"Vyplňte kurz CZK x EUR na zál. 1c Příloha - kategorie podniku")</f>
        <v>Vyplňte kurz CZK x EUR na zál. 1c Příloha - kategorie podniku</v>
      </c>
      <c r="G76" s="418"/>
      <c r="H76" s="418"/>
      <c r="I76" s="418"/>
      <c r="J76" s="418"/>
      <c r="K76" s="441" t="str">
        <f>IF(A76&lt;&gt;0,IF(COUNTA(P74,A76)=2,P74/A76),"Vyplňte kurz CZK x EUR na zál. 1c Příloha - kategorie podniku")</f>
        <v>Vyplňte kurz CZK x EUR na zál. 1c Příloha - kategorie podniku</v>
      </c>
      <c r="L76" s="442"/>
      <c r="M76" s="442"/>
      <c r="N76" s="442"/>
      <c r="O76" s="442"/>
      <c r="P76" s="443"/>
    </row>
    <row r="77" spans="1:16" ht="6.95" customHeight="1" thickBot="1" x14ac:dyDescent="0.3">
      <c r="A77" s="127"/>
      <c r="B77" s="127"/>
      <c r="C77" s="127"/>
      <c r="D77" s="127"/>
      <c r="E77" s="127"/>
      <c r="F77" s="127"/>
      <c r="G77" s="127"/>
      <c r="H77" s="127"/>
      <c r="I77" s="127"/>
      <c r="J77" s="127"/>
      <c r="K77" s="127"/>
      <c r="L77" s="127"/>
      <c r="M77" s="127"/>
      <c r="N77" s="127"/>
      <c r="O77" s="127"/>
      <c r="P77" s="127"/>
    </row>
    <row r="78" spans="1:16" ht="18" customHeight="1" thickBot="1" x14ac:dyDescent="0.3">
      <c r="A78" s="432" t="s">
        <v>305</v>
      </c>
      <c r="B78" s="433"/>
      <c r="C78" s="433"/>
      <c r="D78" s="433"/>
      <c r="E78" s="433"/>
      <c r="F78" s="433"/>
      <c r="G78" s="433"/>
      <c r="H78" s="433"/>
      <c r="I78" s="433"/>
      <c r="J78" s="433"/>
      <c r="K78" s="433"/>
      <c r="L78" s="433"/>
      <c r="M78" s="433"/>
      <c r="N78" s="434"/>
      <c r="O78" s="419" t="str">
        <f>IF(OR(A76=0,P72=0,P73=0,P74=0),"Chybí informace",IF(AND(P70&lt;0.25,P71&lt;=0.5,P72&lt;10,F76&lt;=2000,K76&lt;=2000,AND(G13&lt;&gt;"Kraj",G13&lt;&gt;"Městská část hlavního města Prahy",G13&lt;&gt;"Obec",G13&lt;&gt;"Státní podnik",G13&lt;&gt;"Příspěvková organizace zřízená územním samosprávným celkem")),"Mikropodnik",IF(AND(P70&lt;0.25,P71&lt;=0.5,P72&lt;50,F76&lt;=10000,K76&lt;=10000,AND(G13&lt;&gt;"Kraj",G13&lt;&gt;"Městská část hlavního města Prahy",G13&lt;&gt;"Obec",G13&lt;&gt;"Státní podnik",G13&lt;&gt;"Příspěvková organizace zřízená územním samosprávným celkem")),"Malý podnik",IF(AND(P70&lt;0.25,P71&lt;=0.5,P72&lt;250,F76&lt;=50000,K76&lt;=50000,AND(G13&lt;&gt;"Kraj",G13&lt;&gt;"Městská část hlavního města Prahy",G13&lt;&gt;"Obec",G13&lt;&gt;"Státní podnik",G13&lt;&gt;"Příspěvková organizace zřízená územním samosprávným celkem")),"Střední podnik","Velký podnik"))))</f>
        <v>Chybí informace</v>
      </c>
      <c r="P78" s="420"/>
    </row>
    <row r="79" spans="1:16" ht="15" customHeight="1" x14ac:dyDescent="0.25">
      <c r="A79" s="128"/>
      <c r="B79" s="128"/>
      <c r="C79" s="128"/>
      <c r="D79" s="128"/>
      <c r="E79" s="128"/>
      <c r="L79" s="128"/>
      <c r="M79" s="128"/>
      <c r="N79" s="128"/>
      <c r="O79" s="128"/>
      <c r="P79" s="128"/>
    </row>
    <row r="80" spans="1:16" ht="20.100000000000001" customHeight="1" thickBot="1" x14ac:dyDescent="0.3">
      <c r="A80" s="131" t="s">
        <v>304</v>
      </c>
      <c r="B80" s="128"/>
      <c r="C80" s="128"/>
      <c r="D80" s="128"/>
      <c r="E80" s="128"/>
      <c r="F80" s="128"/>
      <c r="G80" s="128"/>
      <c r="H80" s="128"/>
      <c r="I80" s="128"/>
      <c r="J80" s="128"/>
      <c r="K80" s="128"/>
      <c r="L80" s="128"/>
      <c r="M80" s="128"/>
      <c r="N80" s="128"/>
      <c r="O80" s="128"/>
      <c r="P80" s="128"/>
    </row>
    <row r="81" spans="1:16" ht="17.100000000000001" customHeight="1" x14ac:dyDescent="0.25">
      <c r="A81" s="435" t="s">
        <v>304</v>
      </c>
      <c r="B81" s="436"/>
      <c r="C81" s="436"/>
      <c r="D81" s="436"/>
      <c r="E81" s="436"/>
      <c r="F81" s="436"/>
      <c r="G81" s="436"/>
      <c r="H81" s="436"/>
      <c r="I81" s="436"/>
      <c r="J81" s="436"/>
      <c r="K81" s="436"/>
      <c r="L81" s="436"/>
      <c r="M81" s="436"/>
      <c r="N81" s="436"/>
      <c r="O81" s="436"/>
      <c r="P81" s="235">
        <f>'1c Příloha_kategorie podniku'!C68</f>
        <v>-2</v>
      </c>
    </row>
    <row r="82" spans="1:16" ht="27.95" customHeight="1" x14ac:dyDescent="0.25">
      <c r="A82" s="430" t="s">
        <v>303</v>
      </c>
      <c r="B82" s="431"/>
      <c r="C82" s="431"/>
      <c r="D82" s="431"/>
      <c r="E82" s="431"/>
      <c r="F82" s="431"/>
      <c r="G82" s="431"/>
      <c r="H82" s="431"/>
      <c r="I82" s="431"/>
      <c r="J82" s="431"/>
      <c r="K82" s="431"/>
      <c r="L82" s="431"/>
      <c r="M82" s="431"/>
      <c r="N82" s="431"/>
      <c r="O82" s="431"/>
      <c r="P82" s="130"/>
    </row>
    <row r="83" spans="1:16" ht="39.950000000000003" customHeight="1" x14ac:dyDescent="0.25">
      <c r="A83" s="430" t="s">
        <v>302</v>
      </c>
      <c r="B83" s="431"/>
      <c r="C83" s="431"/>
      <c r="D83" s="431"/>
      <c r="E83" s="431"/>
      <c r="F83" s="431"/>
      <c r="G83" s="431"/>
      <c r="H83" s="431"/>
      <c r="I83" s="431"/>
      <c r="J83" s="431"/>
      <c r="K83" s="431"/>
      <c r="L83" s="431"/>
      <c r="M83" s="431"/>
      <c r="N83" s="431"/>
      <c r="O83" s="431"/>
      <c r="P83" s="130"/>
    </row>
    <row r="84" spans="1:16" ht="17.100000000000001" customHeight="1" x14ac:dyDescent="0.25">
      <c r="A84" s="437" t="s">
        <v>301</v>
      </c>
      <c r="B84" s="438"/>
      <c r="C84" s="438"/>
      <c r="D84" s="438"/>
      <c r="E84" s="438"/>
      <c r="F84" s="438"/>
      <c r="G84" s="438"/>
      <c r="H84" s="438"/>
      <c r="I84" s="438"/>
      <c r="J84" s="438"/>
      <c r="K84" s="438"/>
      <c r="L84" s="438"/>
      <c r="M84" s="438"/>
      <c r="N84" s="438"/>
      <c r="O84" s="438"/>
      <c r="P84" s="236">
        <f>'1c Příloha_kategorie podniku'!K72</f>
        <v>0</v>
      </c>
    </row>
    <row r="85" spans="1:16" ht="17.100000000000001" customHeight="1" x14ac:dyDescent="0.25">
      <c r="A85" s="437" t="s">
        <v>300</v>
      </c>
      <c r="B85" s="438"/>
      <c r="C85" s="438"/>
      <c r="D85" s="438"/>
      <c r="E85" s="438"/>
      <c r="F85" s="438"/>
      <c r="G85" s="438"/>
      <c r="H85" s="438"/>
      <c r="I85" s="438"/>
      <c r="J85" s="438"/>
      <c r="K85" s="438"/>
      <c r="L85" s="438"/>
      <c r="M85" s="438"/>
      <c r="N85" s="438">
        <v>1000000</v>
      </c>
      <c r="O85" s="438">
        <v>1000000</v>
      </c>
      <c r="P85" s="237">
        <f>'1c Příloha_kategorie podniku'!L72</f>
        <v>0</v>
      </c>
    </row>
    <row r="86" spans="1:16" ht="17.100000000000001" customHeight="1" x14ac:dyDescent="0.25">
      <c r="A86" s="437" t="s">
        <v>299</v>
      </c>
      <c r="B86" s="438"/>
      <c r="C86" s="438"/>
      <c r="D86" s="438"/>
      <c r="E86" s="438"/>
      <c r="F86" s="438"/>
      <c r="G86" s="438"/>
      <c r="H86" s="438"/>
      <c r="I86" s="438"/>
      <c r="J86" s="438"/>
      <c r="K86" s="438"/>
      <c r="L86" s="438"/>
      <c r="M86" s="438"/>
      <c r="N86" s="438">
        <v>1000000</v>
      </c>
      <c r="O86" s="438">
        <v>1000000</v>
      </c>
      <c r="P86" s="237">
        <f>'1c Příloha_kategorie podniku'!M72</f>
        <v>0</v>
      </c>
    </row>
    <row r="87" spans="1:16" ht="17.100000000000001" customHeight="1" x14ac:dyDescent="0.25">
      <c r="A87" s="437" t="s">
        <v>298</v>
      </c>
      <c r="B87" s="438"/>
      <c r="C87" s="438"/>
      <c r="D87" s="438"/>
      <c r="E87" s="438"/>
      <c r="F87" s="460" t="s">
        <v>297</v>
      </c>
      <c r="G87" s="460"/>
      <c r="H87" s="460"/>
      <c r="I87" s="460"/>
      <c r="J87" s="460"/>
      <c r="K87" s="460" t="s">
        <v>296</v>
      </c>
      <c r="L87" s="460"/>
      <c r="M87" s="460"/>
      <c r="N87" s="460"/>
      <c r="O87" s="460"/>
      <c r="P87" s="461"/>
    </row>
    <row r="88" spans="1:16" ht="37.15" customHeight="1" thickBot="1" x14ac:dyDescent="0.3">
      <c r="A88" s="439">
        <f>+'1c Příloha_kategorie podniku'!C69</f>
        <v>0</v>
      </c>
      <c r="B88" s="440"/>
      <c r="C88" s="440"/>
      <c r="D88" s="440"/>
      <c r="E88" s="440"/>
      <c r="F88" s="418" t="str">
        <f>IF(A88&lt;&gt;0,IF(COUNTA(P85,A88)=2,P85/A88,),"Vyplňte kurz CZK x EUR na zál. 1c Příloha - kategorie podniku")</f>
        <v>Vyplňte kurz CZK x EUR na zál. 1c Příloha - kategorie podniku</v>
      </c>
      <c r="G88" s="418"/>
      <c r="H88" s="418"/>
      <c r="I88" s="418"/>
      <c r="J88" s="418"/>
      <c r="K88" s="441" t="str">
        <f>IF(A88&lt;&gt;0,IF(COUNTA(P86,A88)=2,P86/A88),"Vyplňte kurz CZK x EUR na zál. 1c Příloha - kategorie podniku")</f>
        <v>Vyplňte kurz CZK x EUR na zál. 1c Příloha - kategorie podniku</v>
      </c>
      <c r="L88" s="442"/>
      <c r="M88" s="442"/>
      <c r="N88" s="442"/>
      <c r="O88" s="442"/>
      <c r="P88" s="443"/>
    </row>
    <row r="89" spans="1:16" ht="6.95" customHeight="1" thickBot="1" x14ac:dyDescent="0.3">
      <c r="A89" s="127"/>
      <c r="B89" s="127"/>
      <c r="C89" s="127"/>
      <c r="D89" s="127"/>
      <c r="E89" s="127"/>
      <c r="F89" s="127"/>
      <c r="G89" s="127"/>
      <c r="H89" s="127"/>
      <c r="I89" s="127"/>
      <c r="J89" s="127"/>
      <c r="K89" s="127"/>
      <c r="L89" s="127"/>
      <c r="M89" s="127"/>
      <c r="N89" s="127"/>
      <c r="O89" s="127"/>
      <c r="P89" s="127"/>
    </row>
    <row r="90" spans="1:16" ht="18" customHeight="1" thickBot="1" x14ac:dyDescent="0.3">
      <c r="A90" s="432" t="s">
        <v>295</v>
      </c>
      <c r="B90" s="433"/>
      <c r="C90" s="433"/>
      <c r="D90" s="433"/>
      <c r="E90" s="433"/>
      <c r="F90" s="433"/>
      <c r="G90" s="433"/>
      <c r="H90" s="433"/>
      <c r="I90" s="433"/>
      <c r="J90" s="433"/>
      <c r="K90" s="433"/>
      <c r="L90" s="433"/>
      <c r="M90" s="433"/>
      <c r="N90" s="434"/>
      <c r="O90" s="419" t="str">
        <f>IF(OR(A88=0,P84=0,P85=0,P86=0),"Chybí informace",IF(AND(P82&lt;0.25,P83&lt;=0.5,P84&lt;10,F88&lt;=2000,K88&lt;=2000,AND(G13&lt;&gt;"Kraj",G13&lt;&gt;"Městská část hlavního města Prahy",G13&lt;&gt;"Obec",G13&lt;&gt;"Státní podnik",G13&lt;&gt;"Příspěvková organizace zřízená územním samosprávným celkem")),"Mikropodnik",IF(AND(P82&lt;0.25,P83&lt;=0.5,P84&lt;50,F88&lt;=10000,K88&lt;=10000,AND(G13&lt;&gt;"Kraj",G13&lt;&gt;"Městská část hlavního města Prahy",G13&lt;&gt;"Obec",G13&lt;&gt;"Státní podnik",G13&lt;&gt;"Příspěvková organizace zřízená územním samosprávným celkem")),"Malý podnik",IF(AND(P82&lt;0.25,P83&lt;=0.5,P84&lt;250,F88&lt;=50000,K88&lt;=50000,AND(G13&lt;&gt;"Kraj",G13&lt;&gt;"Městská část hlavního města Prahy",G13&lt;&gt;"Obec",G13&lt;&gt;"Státní podnik",G13&lt;&gt;"Příspěvková organizace zřízená územním samosprávným celkem")),"Střední podnik","Velký podnik"))))</f>
        <v>Chybí informace</v>
      </c>
      <c r="P90" s="420"/>
    </row>
    <row r="91" spans="1:16" ht="15" customHeight="1" x14ac:dyDescent="0.25">
      <c r="A91" s="128"/>
      <c r="B91" s="128"/>
      <c r="C91" s="128"/>
      <c r="D91" s="128"/>
      <c r="E91" s="128"/>
      <c r="L91" s="128"/>
      <c r="M91" s="128"/>
      <c r="N91" s="128"/>
      <c r="O91" s="128"/>
      <c r="P91" s="128"/>
    </row>
    <row r="92" spans="1:16" ht="24.95" customHeight="1" x14ac:dyDescent="0.25"/>
    <row r="93" spans="1:16" s="329" customFormat="1" ht="15.75" customHeight="1" x14ac:dyDescent="0.25">
      <c r="H93" s="330"/>
      <c r="I93" s="331" t="str">
        <f>IF(O66="Velký podnik",1,IF(O66="Chybí informace","x",0))</f>
        <v>x</v>
      </c>
      <c r="J93" s="331" t="str">
        <f>IF(O78="Velký podnik",1,IF(O78="Chybí informace","x",0))</f>
        <v>x</v>
      </c>
      <c r="K93" s="331" t="str">
        <f>IF(O90="Velký podnik",1,IF(O90="Chybí informace","x",0))</f>
        <v>x</v>
      </c>
      <c r="L93" s="330"/>
      <c r="M93" s="331">
        <f>IF(OR(AND(I93=1,J93=0,K93=1),AND(I93=0,J93=1,K93=0)),1,0)</f>
        <v>0</v>
      </c>
      <c r="O93" s="332"/>
      <c r="P93" s="332"/>
    </row>
  </sheetData>
  <mergeCells count="100">
    <mergeCell ref="A52:P52"/>
    <mergeCell ref="A51:N51"/>
    <mergeCell ref="A50:P50"/>
    <mergeCell ref="A31:P31"/>
    <mergeCell ref="A75:E75"/>
    <mergeCell ref="F75:J75"/>
    <mergeCell ref="A74:O74"/>
    <mergeCell ref="A66:N66"/>
    <mergeCell ref="A73:O73"/>
    <mergeCell ref="A72:O72"/>
    <mergeCell ref="K63:P63"/>
    <mergeCell ref="K64:P64"/>
    <mergeCell ref="A63:E63"/>
    <mergeCell ref="A64:E64"/>
    <mergeCell ref="A69:O69"/>
    <mergeCell ref="F63:J63"/>
    <mergeCell ref="A88:E88"/>
    <mergeCell ref="F88:J88"/>
    <mergeCell ref="K88:P88"/>
    <mergeCell ref="A85:O85"/>
    <mergeCell ref="K75:P75"/>
    <mergeCell ref="A86:O86"/>
    <mergeCell ref="O78:P78"/>
    <mergeCell ref="A87:E87"/>
    <mergeCell ref="F87:J87"/>
    <mergeCell ref="K87:P87"/>
    <mergeCell ref="A84:O84"/>
    <mergeCell ref="A83:O83"/>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70:O70"/>
    <mergeCell ref="A71:O71"/>
    <mergeCell ref="A90:N90"/>
    <mergeCell ref="O90:P90"/>
    <mergeCell ref="A57:O57"/>
    <mergeCell ref="A58:O58"/>
    <mergeCell ref="A59:O59"/>
    <mergeCell ref="A61:O61"/>
    <mergeCell ref="A62:O62"/>
    <mergeCell ref="A60:O60"/>
    <mergeCell ref="A81:O81"/>
    <mergeCell ref="A82:O82"/>
    <mergeCell ref="A76:E76"/>
    <mergeCell ref="F76:J76"/>
    <mergeCell ref="K76:P76"/>
    <mergeCell ref="A78:N78"/>
    <mergeCell ref="F64:J64"/>
    <mergeCell ref="O66:P66"/>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6:P6"/>
    <mergeCell ref="A10:F10"/>
    <mergeCell ref="G10:P10"/>
    <mergeCell ref="A11:F11"/>
    <mergeCell ref="G11:P11"/>
    <mergeCell ref="A7:F7"/>
    <mergeCell ref="A8:F8"/>
    <mergeCell ref="A9:F9"/>
    <mergeCell ref="G7:P7"/>
    <mergeCell ref="G8:P8"/>
    <mergeCell ref="G9:P9"/>
    <mergeCell ref="A22:F22"/>
    <mergeCell ref="G22:P22"/>
    <mergeCell ref="A19:F19"/>
    <mergeCell ref="A20:F20"/>
    <mergeCell ref="A21:F21"/>
    <mergeCell ref="G19:P19"/>
    <mergeCell ref="A24:P24"/>
    <mergeCell ref="A25:F25"/>
    <mergeCell ref="A26:F26"/>
    <mergeCell ref="A27:F27"/>
    <mergeCell ref="G25:P25"/>
    <mergeCell ref="G26:P26"/>
    <mergeCell ref="G27:P27"/>
  </mergeCells>
  <conditionalFormatting sqref="F76:J76">
    <cfRule type="containsText" dxfId="299" priority="15" operator="containsText" text="kurz CZK">
      <formula>NOT(ISERROR(SEARCH("kurz CZK",F76)))</formula>
    </cfRule>
  </conditionalFormatting>
  <conditionalFormatting sqref="K76">
    <cfRule type="containsText" dxfId="298" priority="14" operator="containsText" text="kurz CZK">
      <formula>NOT(ISERROR(SEARCH("kurz CZK",K76)))</formula>
    </cfRule>
  </conditionalFormatting>
  <conditionalFormatting sqref="F64:K64">
    <cfRule type="containsText" dxfId="297" priority="13" operator="containsText" text="kurz CZK">
      <formula>NOT(ISERROR(SEARCH("kurz CZK",F64)))</formula>
    </cfRule>
  </conditionalFormatting>
  <conditionalFormatting sqref="F88:J88">
    <cfRule type="containsText" dxfId="296" priority="12" operator="containsText" text="kurz CZK">
      <formula>NOT(ISERROR(SEARCH("kurz CZK",F88)))</formula>
    </cfRule>
  </conditionalFormatting>
  <conditionalFormatting sqref="K88">
    <cfRule type="containsText" dxfId="295" priority="11" operator="containsText" text="kurz CZK">
      <formula>NOT(ISERROR(SEARCH("kurz CZK",K88)))</formula>
    </cfRule>
  </conditionalFormatting>
  <conditionalFormatting sqref="A57:P90">
    <cfRule type="expression" dxfId="294" priority="5">
      <formula>$P$51=TRUE</formula>
    </cfRule>
  </conditionalFormatting>
  <conditionalFormatting sqref="A51">
    <cfRule type="expression" dxfId="293" priority="4">
      <formula>$P$51=TRUE</formula>
    </cfRule>
  </conditionalFormatting>
  <conditionalFormatting sqref="A52:A53">
    <cfRule type="expression" dxfId="292" priority="1">
      <formula>$P$51=FALSE</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2"/>
  <sheetViews>
    <sheetView showGridLines="0" zoomScaleNormal="100" workbookViewId="0">
      <pane xSplit="1" ySplit="6" topLeftCell="B7" activePane="bottomRight" state="frozen"/>
      <selection activeCell="N48" sqref="N48:P48"/>
      <selection pane="topRight" activeCell="N48" sqref="N48:P48"/>
      <selection pane="bottomLeft" activeCell="N48" sqref="N48:P48"/>
      <selection pane="bottomRight" activeCell="E10" sqref="E10"/>
    </sheetView>
  </sheetViews>
  <sheetFormatPr defaultColWidth="8" defaultRowHeight="12.75" x14ac:dyDescent="0.25"/>
  <cols>
    <col min="1" max="1" width="4.125" style="116" customWidth="1"/>
    <col min="2" max="2" width="61.875" style="116" customWidth="1"/>
    <col min="3" max="3" width="10.25" style="139" customWidth="1"/>
    <col min="4" max="4" width="11.375" style="126" customWidth="1"/>
    <col min="5" max="5" width="11.125" style="127" customWidth="1"/>
    <col min="6" max="6" width="8.5" style="127" customWidth="1"/>
    <col min="7" max="8" width="12.875" style="138" customWidth="1"/>
    <col min="9" max="9" width="12.625" style="139" customWidth="1"/>
    <col min="10" max="10" width="11.125" style="127" customWidth="1"/>
    <col min="11" max="12" width="12.875" style="138" customWidth="1"/>
    <col min="13" max="13" width="12" style="125" bestFit="1" customWidth="1"/>
    <col min="14" max="16384" width="8" style="125"/>
  </cols>
  <sheetData>
    <row r="1" spans="1:13" ht="24.95" customHeight="1" thickBot="1" x14ac:dyDescent="0.3">
      <c r="A1" s="473" t="s">
        <v>627</v>
      </c>
      <c r="B1" s="474"/>
      <c r="C1" s="474"/>
      <c r="D1" s="474"/>
      <c r="E1" s="474"/>
      <c r="F1" s="474"/>
      <c r="G1" s="474"/>
      <c r="H1" s="474"/>
      <c r="I1" s="474"/>
      <c r="J1" s="474"/>
      <c r="K1" s="474"/>
      <c r="L1" s="475"/>
    </row>
    <row r="2" spans="1:13" ht="5.0999999999999996" customHeight="1" x14ac:dyDescent="0.25"/>
    <row r="3" spans="1:13" ht="20.25" customHeight="1" x14ac:dyDescent="0.25">
      <c r="A3" s="482" t="s">
        <v>631</v>
      </c>
      <c r="B3" s="482"/>
      <c r="C3" s="482"/>
      <c r="D3" s="482"/>
    </row>
    <row r="4" spans="1:13" ht="18.75" customHeight="1" x14ac:dyDescent="0.25">
      <c r="A4" s="481" t="s">
        <v>628</v>
      </c>
      <c r="B4" s="481"/>
      <c r="C4" s="481"/>
      <c r="D4" s="481"/>
      <c r="E4" s="481"/>
      <c r="F4" s="481"/>
      <c r="G4" s="481"/>
      <c r="H4" s="481"/>
      <c r="I4" s="481"/>
      <c r="J4" s="481"/>
      <c r="K4" s="481"/>
      <c r="L4" s="481"/>
    </row>
    <row r="5" spans="1:13" s="185" customFormat="1" ht="27.95" customHeight="1" x14ac:dyDescent="0.25">
      <c r="A5" s="480" t="s">
        <v>340</v>
      </c>
      <c r="B5" s="480"/>
      <c r="C5" s="480"/>
      <c r="D5" s="480"/>
      <c r="E5" s="480"/>
      <c r="F5" s="480"/>
      <c r="G5" s="480"/>
      <c r="H5" s="480"/>
      <c r="I5" s="480"/>
      <c r="J5" s="480"/>
      <c r="K5" s="480"/>
      <c r="L5" s="480"/>
    </row>
    <row r="6" spans="1:13" s="185" customFormat="1" ht="27.95" customHeight="1" x14ac:dyDescent="0.25">
      <c r="A6" s="480" t="s">
        <v>339</v>
      </c>
      <c r="B6" s="480"/>
      <c r="C6" s="480"/>
      <c r="D6" s="480"/>
      <c r="E6" s="480"/>
      <c r="F6" s="480"/>
      <c r="G6" s="480"/>
      <c r="H6" s="480"/>
      <c r="I6" s="480"/>
      <c r="J6" s="480"/>
      <c r="K6" s="480"/>
      <c r="L6" s="480"/>
    </row>
    <row r="8" spans="1:13" ht="15.75" x14ac:dyDescent="0.25">
      <c r="A8" s="188" t="s">
        <v>308</v>
      </c>
    </row>
    <row r="9" spans="1:13" ht="5.0999999999999996" customHeight="1" thickBot="1" x14ac:dyDescent="0.3"/>
    <row r="10" spans="1:13" s="185" customFormat="1" ht="17.100000000000001" customHeight="1" x14ac:dyDescent="0.25">
      <c r="A10" s="476" t="s">
        <v>308</v>
      </c>
      <c r="B10" s="477"/>
      <c r="C10" s="301"/>
      <c r="D10" s="186"/>
      <c r="E10" s="186"/>
      <c r="F10" s="187"/>
      <c r="G10" s="186"/>
      <c r="H10" s="186"/>
      <c r="I10" s="186"/>
      <c r="J10" s="186"/>
      <c r="K10" s="186"/>
      <c r="L10" s="186"/>
    </row>
    <row r="11" spans="1:13" s="185" customFormat="1" ht="17.100000000000001" customHeight="1" thickBot="1" x14ac:dyDescent="0.3">
      <c r="A11" s="478" t="s">
        <v>338</v>
      </c>
      <c r="B11" s="479"/>
      <c r="C11" s="300"/>
      <c r="D11" s="186"/>
      <c r="E11" s="186"/>
      <c r="F11" s="187"/>
      <c r="G11" s="186"/>
      <c r="H11" s="186"/>
      <c r="I11" s="186"/>
      <c r="J11" s="186"/>
      <c r="K11" s="186"/>
      <c r="L11" s="186"/>
    </row>
    <row r="12" spans="1:13" ht="5.0999999999999996" customHeight="1" thickBot="1" x14ac:dyDescent="0.3"/>
    <row r="13" spans="1:13" s="122" customFormat="1" ht="39" thickBot="1" x14ac:dyDescent="0.3">
      <c r="A13" s="184" t="s">
        <v>332</v>
      </c>
      <c r="B13" s="182" t="s">
        <v>74</v>
      </c>
      <c r="C13" s="182" t="s">
        <v>428</v>
      </c>
      <c r="D13" s="183" t="s">
        <v>331</v>
      </c>
      <c r="E13" s="182" t="s">
        <v>330</v>
      </c>
      <c r="F13" s="182" t="s">
        <v>301</v>
      </c>
      <c r="G13" s="182" t="s">
        <v>329</v>
      </c>
      <c r="H13" s="181" t="s">
        <v>328</v>
      </c>
      <c r="I13" s="181" t="s">
        <v>327</v>
      </c>
      <c r="J13" s="183" t="s">
        <v>326</v>
      </c>
      <c r="K13" s="182" t="s">
        <v>325</v>
      </c>
      <c r="L13" s="181" t="s">
        <v>324</v>
      </c>
      <c r="M13" s="180" t="s">
        <v>323</v>
      </c>
    </row>
    <row r="14" spans="1:13" s="137" customFormat="1" ht="20.100000000000001" customHeight="1" thickBot="1" x14ac:dyDescent="0.3">
      <c r="A14" s="179"/>
      <c r="B14" s="178" t="s">
        <v>77</v>
      </c>
      <c r="C14" s="178"/>
      <c r="D14" s="173"/>
      <c r="E14" s="177"/>
      <c r="F14" s="176"/>
      <c r="G14" s="175"/>
      <c r="H14" s="174"/>
      <c r="I14" s="174"/>
      <c r="J14" s="173"/>
      <c r="K14" s="320">
        <f>SUM(K15:K34)</f>
        <v>0</v>
      </c>
      <c r="L14" s="320">
        <f>SUM(L15:L34)</f>
        <v>0</v>
      </c>
      <c r="M14" s="320">
        <f>SUM(M15:M34)</f>
        <v>0</v>
      </c>
    </row>
    <row r="15" spans="1:13" x14ac:dyDescent="0.25">
      <c r="A15" s="172">
        <v>1</v>
      </c>
      <c r="B15" s="321"/>
      <c r="C15" s="288"/>
      <c r="D15" s="170"/>
      <c r="E15" s="169"/>
      <c r="F15" s="168"/>
      <c r="G15" s="167"/>
      <c r="H15" s="166"/>
      <c r="I15" s="166"/>
      <c r="J15" s="154">
        <f t="shared" ref="J15" si="0">IF(OR(E15="A",E15="B",E15="C",E15="G",E15="I"),1,IF(OR(E15="D",E15="E",E15="F",E15="H"),D15,0))</f>
        <v>0</v>
      </c>
      <c r="K15" s="153">
        <f t="shared" ref="K15" si="1">J15*F15</f>
        <v>0</v>
      </c>
      <c r="L15" s="152">
        <f t="shared" ref="L15" si="2">IF(AND(H15&gt;0,$G15="CZK"),$J15*H15,IF(AND(H15&gt;0,$G15="EUR",$C$11&gt;0),$J15*H15*$C$11,0))</f>
        <v>0</v>
      </c>
      <c r="M15" s="151">
        <f t="shared" ref="M15" si="3">IF(AND(I15&gt;0,$G15="CZK"),$J15*I15,IF(AND(I15&gt;0,$G15="EUR",$C$11&gt;0),$J15*I15*$C$11,0))</f>
        <v>0</v>
      </c>
    </row>
    <row r="16" spans="1:13" x14ac:dyDescent="0.25">
      <c r="A16" s="161">
        <v>2</v>
      </c>
      <c r="B16" s="317"/>
      <c r="C16" s="171"/>
      <c r="D16" s="170"/>
      <c r="E16" s="169"/>
      <c r="F16" s="168"/>
      <c r="G16" s="167"/>
      <c r="H16" s="166"/>
      <c r="I16" s="166"/>
      <c r="J16" s="154">
        <f t="shared" ref="J16:J34" si="4">IF(OR(E16="A",E16="B",E16="C",E16="G",E16="I"),1,IF(OR(E16="D",E16="E",E16="F",E16="H"),D16,0))</f>
        <v>0</v>
      </c>
      <c r="K16" s="153">
        <f t="shared" ref="K16:K34" si="5">J16*F16</f>
        <v>0</v>
      </c>
      <c r="L16" s="152">
        <f t="shared" ref="L16:L34" si="6">IF(AND(H16&gt;0,$G16="CZK"),$J16*H16,IF(AND(H16&gt;0,$G16="EUR",$C$11&gt;0),$J16*H16*$C$11,0))</f>
        <v>0</v>
      </c>
      <c r="M16" s="151">
        <f t="shared" ref="M16:M34" si="7">IF(AND(I16&gt;0,$G16="CZK"),$J16*I16,IF(AND(I16&gt;0,$G16="EUR",$C$11&gt;0),$J16*I16*$C$11,0))</f>
        <v>0</v>
      </c>
    </row>
    <row r="17" spans="1:13" x14ac:dyDescent="0.25">
      <c r="A17" s="161">
        <v>3</v>
      </c>
      <c r="B17" s="317"/>
      <c r="C17" s="160"/>
      <c r="D17" s="159"/>
      <c r="E17" s="158"/>
      <c r="F17" s="157"/>
      <c r="G17" s="156"/>
      <c r="H17" s="155"/>
      <c r="I17" s="155"/>
      <c r="J17" s="154">
        <f t="shared" si="4"/>
        <v>0</v>
      </c>
      <c r="K17" s="153">
        <f t="shared" si="5"/>
        <v>0</v>
      </c>
      <c r="L17" s="152">
        <f t="shared" si="6"/>
        <v>0</v>
      </c>
      <c r="M17" s="151">
        <f t="shared" si="7"/>
        <v>0</v>
      </c>
    </row>
    <row r="18" spans="1:13" x14ac:dyDescent="0.25">
      <c r="A18" s="161">
        <v>4</v>
      </c>
      <c r="B18" s="160"/>
      <c r="C18" s="160"/>
      <c r="D18" s="159"/>
      <c r="E18" s="158"/>
      <c r="F18" s="157"/>
      <c r="G18" s="156"/>
      <c r="H18" s="155"/>
      <c r="I18" s="155"/>
      <c r="J18" s="154">
        <f t="shared" si="4"/>
        <v>0</v>
      </c>
      <c r="K18" s="153">
        <f t="shared" si="5"/>
        <v>0</v>
      </c>
      <c r="L18" s="152">
        <f t="shared" si="6"/>
        <v>0</v>
      </c>
      <c r="M18" s="151">
        <f t="shared" si="7"/>
        <v>0</v>
      </c>
    </row>
    <row r="19" spans="1:13" x14ac:dyDescent="0.25">
      <c r="A19" s="161">
        <v>5</v>
      </c>
      <c r="B19" s="160"/>
      <c r="C19" s="160"/>
      <c r="D19" s="159"/>
      <c r="E19" s="158"/>
      <c r="F19" s="157"/>
      <c r="G19" s="156"/>
      <c r="H19" s="155"/>
      <c r="I19" s="155"/>
      <c r="J19" s="154">
        <f t="shared" si="4"/>
        <v>0</v>
      </c>
      <c r="K19" s="153">
        <f t="shared" si="5"/>
        <v>0</v>
      </c>
      <c r="L19" s="152">
        <f t="shared" si="6"/>
        <v>0</v>
      </c>
      <c r="M19" s="151">
        <f t="shared" si="7"/>
        <v>0</v>
      </c>
    </row>
    <row r="20" spans="1:13" x14ac:dyDescent="0.25">
      <c r="A20" s="161">
        <v>6</v>
      </c>
      <c r="B20" s="160"/>
      <c r="C20" s="160"/>
      <c r="D20" s="159"/>
      <c r="E20" s="158"/>
      <c r="F20" s="157"/>
      <c r="G20" s="156"/>
      <c r="H20" s="155"/>
      <c r="I20" s="155"/>
      <c r="J20" s="154">
        <f t="shared" si="4"/>
        <v>0</v>
      </c>
      <c r="K20" s="153">
        <f t="shared" si="5"/>
        <v>0</v>
      </c>
      <c r="L20" s="152">
        <f t="shared" si="6"/>
        <v>0</v>
      </c>
      <c r="M20" s="151">
        <f t="shared" si="7"/>
        <v>0</v>
      </c>
    </row>
    <row r="21" spans="1:13" x14ac:dyDescent="0.25">
      <c r="A21" s="161">
        <v>7</v>
      </c>
      <c r="B21" s="160"/>
      <c r="C21" s="160"/>
      <c r="D21" s="159"/>
      <c r="E21" s="158"/>
      <c r="F21" s="157"/>
      <c r="G21" s="156"/>
      <c r="H21" s="155"/>
      <c r="I21" s="155"/>
      <c r="J21" s="154">
        <f t="shared" si="4"/>
        <v>0</v>
      </c>
      <c r="K21" s="153">
        <f t="shared" si="5"/>
        <v>0</v>
      </c>
      <c r="L21" s="152">
        <f t="shared" si="6"/>
        <v>0</v>
      </c>
      <c r="M21" s="151">
        <f t="shared" si="7"/>
        <v>0</v>
      </c>
    </row>
    <row r="22" spans="1:13" x14ac:dyDescent="0.25">
      <c r="A22" s="161">
        <v>8</v>
      </c>
      <c r="B22" s="160"/>
      <c r="C22" s="160"/>
      <c r="D22" s="159"/>
      <c r="E22" s="158"/>
      <c r="F22" s="157"/>
      <c r="G22" s="156"/>
      <c r="H22" s="155"/>
      <c r="I22" s="155"/>
      <c r="J22" s="154">
        <f t="shared" si="4"/>
        <v>0</v>
      </c>
      <c r="K22" s="153">
        <f t="shared" si="5"/>
        <v>0</v>
      </c>
      <c r="L22" s="152">
        <f t="shared" si="6"/>
        <v>0</v>
      </c>
      <c r="M22" s="151">
        <f t="shared" si="7"/>
        <v>0</v>
      </c>
    </row>
    <row r="23" spans="1:13" x14ac:dyDescent="0.25">
      <c r="A23" s="161">
        <v>9</v>
      </c>
      <c r="B23" s="160"/>
      <c r="C23" s="160"/>
      <c r="D23" s="159"/>
      <c r="E23" s="158"/>
      <c r="F23" s="157"/>
      <c r="G23" s="156"/>
      <c r="H23" s="155"/>
      <c r="I23" s="155"/>
      <c r="J23" s="154">
        <f t="shared" si="4"/>
        <v>0</v>
      </c>
      <c r="K23" s="153">
        <f t="shared" si="5"/>
        <v>0</v>
      </c>
      <c r="L23" s="152">
        <f t="shared" si="6"/>
        <v>0</v>
      </c>
      <c r="M23" s="151">
        <f t="shared" si="7"/>
        <v>0</v>
      </c>
    </row>
    <row r="24" spans="1:13" x14ac:dyDescent="0.25">
      <c r="A24" s="161">
        <v>10</v>
      </c>
      <c r="B24" s="160"/>
      <c r="C24" s="160"/>
      <c r="D24" s="159"/>
      <c r="E24" s="158"/>
      <c r="F24" s="157"/>
      <c r="G24" s="156"/>
      <c r="H24" s="155"/>
      <c r="I24" s="155"/>
      <c r="J24" s="154">
        <f t="shared" si="4"/>
        <v>0</v>
      </c>
      <c r="K24" s="153">
        <f t="shared" si="5"/>
        <v>0</v>
      </c>
      <c r="L24" s="152">
        <f t="shared" si="6"/>
        <v>0</v>
      </c>
      <c r="M24" s="151">
        <f t="shared" si="7"/>
        <v>0</v>
      </c>
    </row>
    <row r="25" spans="1:13" x14ac:dyDescent="0.25">
      <c r="A25" s="161">
        <v>11</v>
      </c>
      <c r="B25" s="160"/>
      <c r="C25" s="160"/>
      <c r="D25" s="159"/>
      <c r="E25" s="158"/>
      <c r="F25" s="157"/>
      <c r="G25" s="156"/>
      <c r="H25" s="155"/>
      <c r="I25" s="155"/>
      <c r="J25" s="154">
        <f t="shared" si="4"/>
        <v>0</v>
      </c>
      <c r="K25" s="153">
        <f t="shared" si="5"/>
        <v>0</v>
      </c>
      <c r="L25" s="152">
        <f t="shared" si="6"/>
        <v>0</v>
      </c>
      <c r="M25" s="151">
        <f t="shared" si="7"/>
        <v>0</v>
      </c>
    </row>
    <row r="26" spans="1:13" x14ac:dyDescent="0.25">
      <c r="A26" s="161">
        <v>12</v>
      </c>
      <c r="B26" s="160"/>
      <c r="C26" s="160"/>
      <c r="D26" s="159"/>
      <c r="E26" s="158"/>
      <c r="F26" s="157"/>
      <c r="G26" s="156"/>
      <c r="H26" s="155"/>
      <c r="I26" s="155"/>
      <c r="J26" s="154">
        <f t="shared" si="4"/>
        <v>0</v>
      </c>
      <c r="K26" s="153">
        <f t="shared" si="5"/>
        <v>0</v>
      </c>
      <c r="L26" s="152">
        <f t="shared" si="6"/>
        <v>0</v>
      </c>
      <c r="M26" s="151">
        <f t="shared" si="7"/>
        <v>0</v>
      </c>
    </row>
    <row r="27" spans="1:13" x14ac:dyDescent="0.25">
      <c r="A27" s="161">
        <v>13</v>
      </c>
      <c r="B27" s="160"/>
      <c r="C27" s="160"/>
      <c r="D27" s="159"/>
      <c r="E27" s="158"/>
      <c r="F27" s="157"/>
      <c r="G27" s="156"/>
      <c r="H27" s="155"/>
      <c r="I27" s="155"/>
      <c r="J27" s="154">
        <f t="shared" si="4"/>
        <v>0</v>
      </c>
      <c r="K27" s="153">
        <f t="shared" si="5"/>
        <v>0</v>
      </c>
      <c r="L27" s="152">
        <f t="shared" si="6"/>
        <v>0</v>
      </c>
      <c r="M27" s="151">
        <f t="shared" si="7"/>
        <v>0</v>
      </c>
    </row>
    <row r="28" spans="1:13" x14ac:dyDescent="0.25">
      <c r="A28" s="161">
        <v>14</v>
      </c>
      <c r="B28" s="160"/>
      <c r="C28" s="160"/>
      <c r="D28" s="159"/>
      <c r="E28" s="158"/>
      <c r="F28" s="157"/>
      <c r="G28" s="156"/>
      <c r="H28" s="155"/>
      <c r="I28" s="155"/>
      <c r="J28" s="154">
        <f t="shared" si="4"/>
        <v>0</v>
      </c>
      <c r="K28" s="153">
        <f t="shared" si="5"/>
        <v>0</v>
      </c>
      <c r="L28" s="152">
        <f t="shared" si="6"/>
        <v>0</v>
      </c>
      <c r="M28" s="151">
        <f t="shared" si="7"/>
        <v>0</v>
      </c>
    </row>
    <row r="29" spans="1:13" x14ac:dyDescent="0.25">
      <c r="A29" s="161">
        <v>15</v>
      </c>
      <c r="B29" s="160"/>
      <c r="C29" s="160"/>
      <c r="D29" s="159"/>
      <c r="E29" s="158"/>
      <c r="F29" s="157"/>
      <c r="G29" s="156"/>
      <c r="H29" s="155"/>
      <c r="I29" s="155"/>
      <c r="J29" s="154">
        <f t="shared" si="4"/>
        <v>0</v>
      </c>
      <c r="K29" s="153">
        <f t="shared" si="5"/>
        <v>0</v>
      </c>
      <c r="L29" s="152">
        <f t="shared" si="6"/>
        <v>0</v>
      </c>
      <c r="M29" s="151">
        <f t="shared" si="7"/>
        <v>0</v>
      </c>
    </row>
    <row r="30" spans="1:13" x14ac:dyDescent="0.25">
      <c r="A30" s="161">
        <v>16</v>
      </c>
      <c r="B30" s="160"/>
      <c r="C30" s="160"/>
      <c r="D30" s="159"/>
      <c r="E30" s="158"/>
      <c r="F30" s="157"/>
      <c r="G30" s="156"/>
      <c r="H30" s="155"/>
      <c r="I30" s="155"/>
      <c r="J30" s="154">
        <f t="shared" si="4"/>
        <v>0</v>
      </c>
      <c r="K30" s="153">
        <f t="shared" si="5"/>
        <v>0</v>
      </c>
      <c r="L30" s="152">
        <f t="shared" si="6"/>
        <v>0</v>
      </c>
      <c r="M30" s="151">
        <f t="shared" si="7"/>
        <v>0</v>
      </c>
    </row>
    <row r="31" spans="1:13" x14ac:dyDescent="0.25">
      <c r="A31" s="161">
        <v>17</v>
      </c>
      <c r="B31" s="160"/>
      <c r="C31" s="160"/>
      <c r="D31" s="159"/>
      <c r="E31" s="158"/>
      <c r="F31" s="157"/>
      <c r="G31" s="156"/>
      <c r="H31" s="155"/>
      <c r="I31" s="155"/>
      <c r="J31" s="154">
        <f t="shared" si="4"/>
        <v>0</v>
      </c>
      <c r="K31" s="153">
        <f t="shared" si="5"/>
        <v>0</v>
      </c>
      <c r="L31" s="152">
        <f t="shared" si="6"/>
        <v>0</v>
      </c>
      <c r="M31" s="151">
        <f t="shared" si="7"/>
        <v>0</v>
      </c>
    </row>
    <row r="32" spans="1:13" x14ac:dyDescent="0.25">
      <c r="A32" s="161">
        <v>18</v>
      </c>
      <c r="B32" s="160"/>
      <c r="C32" s="160"/>
      <c r="D32" s="159"/>
      <c r="E32" s="158"/>
      <c r="F32" s="157"/>
      <c r="G32" s="156"/>
      <c r="H32" s="155"/>
      <c r="I32" s="155"/>
      <c r="J32" s="154">
        <f t="shared" si="4"/>
        <v>0</v>
      </c>
      <c r="K32" s="153">
        <f t="shared" si="5"/>
        <v>0</v>
      </c>
      <c r="L32" s="152">
        <f t="shared" si="6"/>
        <v>0</v>
      </c>
      <c r="M32" s="151">
        <f t="shared" si="7"/>
        <v>0</v>
      </c>
    </row>
    <row r="33" spans="1:13" x14ac:dyDescent="0.25">
      <c r="A33" s="161">
        <v>19</v>
      </c>
      <c r="B33" s="160"/>
      <c r="C33" s="160"/>
      <c r="D33" s="159"/>
      <c r="E33" s="158"/>
      <c r="F33" s="157"/>
      <c r="G33" s="156"/>
      <c r="H33" s="155"/>
      <c r="I33" s="155"/>
      <c r="J33" s="154">
        <f t="shared" si="4"/>
        <v>0</v>
      </c>
      <c r="K33" s="153">
        <f t="shared" si="5"/>
        <v>0</v>
      </c>
      <c r="L33" s="152">
        <f t="shared" si="6"/>
        <v>0</v>
      </c>
      <c r="M33" s="151">
        <f t="shared" si="7"/>
        <v>0</v>
      </c>
    </row>
    <row r="34" spans="1:13" ht="13.5" thickBot="1" x14ac:dyDescent="0.3">
      <c r="A34" s="150">
        <v>20</v>
      </c>
      <c r="B34" s="149"/>
      <c r="C34" s="149"/>
      <c r="D34" s="148"/>
      <c r="E34" s="147"/>
      <c r="F34" s="146"/>
      <c r="G34" s="145"/>
      <c r="H34" s="144"/>
      <c r="I34" s="144"/>
      <c r="J34" s="143">
        <f t="shared" si="4"/>
        <v>0</v>
      </c>
      <c r="K34" s="142">
        <f t="shared" si="5"/>
        <v>0</v>
      </c>
      <c r="L34" s="141">
        <f t="shared" si="6"/>
        <v>0</v>
      </c>
      <c r="M34" s="140">
        <f t="shared" si="7"/>
        <v>0</v>
      </c>
    </row>
    <row r="37" spans="1:13" ht="15.75" x14ac:dyDescent="0.25">
      <c r="A37" s="188" t="s">
        <v>337</v>
      </c>
    </row>
    <row r="38" spans="1:13" ht="5.0999999999999996" customHeight="1" thickBot="1" x14ac:dyDescent="0.3">
      <c r="C38" s="303"/>
    </row>
    <row r="39" spans="1:13" s="185" customFormat="1" ht="17.100000000000001" customHeight="1" x14ac:dyDescent="0.25">
      <c r="A39" s="476" t="s">
        <v>336</v>
      </c>
      <c r="B39" s="477"/>
      <c r="C39" s="302">
        <f>+C10-1</f>
        <v>-1</v>
      </c>
      <c r="D39" s="186"/>
      <c r="E39" s="186"/>
      <c r="F39" s="187"/>
      <c r="G39" s="186"/>
      <c r="H39" s="186"/>
      <c r="I39" s="186"/>
      <c r="J39" s="186"/>
      <c r="K39" s="186"/>
      <c r="L39" s="186"/>
    </row>
    <row r="40" spans="1:13" s="185" customFormat="1" ht="17.100000000000001" customHeight="1" thickBot="1" x14ac:dyDescent="0.3">
      <c r="A40" s="478" t="s">
        <v>335</v>
      </c>
      <c r="B40" s="479"/>
      <c r="C40" s="285"/>
      <c r="D40" s="186"/>
      <c r="E40" s="186"/>
      <c r="F40" s="187"/>
      <c r="G40" s="186"/>
      <c r="H40" s="186"/>
      <c r="I40" s="186"/>
      <c r="J40" s="186"/>
      <c r="K40" s="186"/>
      <c r="L40" s="186"/>
    </row>
    <row r="41" spans="1:13" ht="5.0999999999999996" customHeight="1" thickBot="1" x14ac:dyDescent="0.3"/>
    <row r="42" spans="1:13" s="122" customFormat="1" ht="39" thickBot="1" x14ac:dyDescent="0.3">
      <c r="A42" s="184" t="s">
        <v>332</v>
      </c>
      <c r="B42" s="182" t="s">
        <v>74</v>
      </c>
      <c r="C42" s="182" t="s">
        <v>428</v>
      </c>
      <c r="D42" s="183" t="s">
        <v>331</v>
      </c>
      <c r="E42" s="182" t="s">
        <v>330</v>
      </c>
      <c r="F42" s="182" t="s">
        <v>301</v>
      </c>
      <c r="G42" s="182" t="s">
        <v>329</v>
      </c>
      <c r="H42" s="181" t="s">
        <v>328</v>
      </c>
      <c r="I42" s="181" t="s">
        <v>327</v>
      </c>
      <c r="J42" s="183" t="s">
        <v>326</v>
      </c>
      <c r="K42" s="182" t="s">
        <v>325</v>
      </c>
      <c r="L42" s="181" t="s">
        <v>324</v>
      </c>
      <c r="M42" s="180" t="s">
        <v>323</v>
      </c>
    </row>
    <row r="43" spans="1:13" s="137" customFormat="1" ht="20.100000000000001" customHeight="1" thickBot="1" x14ac:dyDescent="0.3">
      <c r="A43" s="179"/>
      <c r="B43" s="178" t="s">
        <v>77</v>
      </c>
      <c r="C43" s="178"/>
      <c r="D43" s="173"/>
      <c r="E43" s="177"/>
      <c r="F43" s="176"/>
      <c r="G43" s="175"/>
      <c r="H43" s="174"/>
      <c r="I43" s="174"/>
      <c r="J43" s="173"/>
      <c r="K43" s="320">
        <f>SUM(K44:K63)</f>
        <v>0</v>
      </c>
      <c r="L43" s="320">
        <f t="shared" ref="L43:M43" si="8">SUM(L44:L63)</f>
        <v>0</v>
      </c>
      <c r="M43" s="320">
        <f t="shared" si="8"/>
        <v>0</v>
      </c>
    </row>
    <row r="44" spans="1:13" x14ac:dyDescent="0.25">
      <c r="A44" s="172">
        <v>1</v>
      </c>
      <c r="B44" s="321"/>
      <c r="C44" s="288"/>
      <c r="D44" s="170"/>
      <c r="E44" s="169"/>
      <c r="F44" s="168"/>
      <c r="G44" s="167"/>
      <c r="H44" s="166"/>
      <c r="I44" s="166"/>
      <c r="J44" s="154">
        <f t="shared" ref="J44" si="9">IF(OR(E44="A",E44="B",E44="C",E44="G",E44="I"),1,IF(OR(E44="D",E44="E",E44="F",E44="H"),D44,0))</f>
        <v>0</v>
      </c>
      <c r="K44" s="153">
        <f t="shared" ref="K44" si="10">J44*F44</f>
        <v>0</v>
      </c>
      <c r="L44" s="152">
        <f t="shared" ref="L44" si="11">IF(AND(H44&gt;0,$G44="CZK"),$J44*H44,IF(AND(H44&gt;0,$G44="EUR",$C$40&gt;0),$J44*H44*$C$40,0))</f>
        <v>0</v>
      </c>
      <c r="M44" s="151">
        <f t="shared" ref="M44" si="12">IF(AND(I44&gt;0,$G44="CZK"),$J44*I44,IF(AND(I44&gt;0,$G44="EUR",$C$40&gt;0),$J44*I44*$C$40,0))</f>
        <v>0</v>
      </c>
    </row>
    <row r="45" spans="1:13" x14ac:dyDescent="0.25">
      <c r="A45" s="161">
        <v>2</v>
      </c>
      <c r="B45" s="318"/>
      <c r="C45" s="171"/>
      <c r="D45" s="170"/>
      <c r="E45" s="169"/>
      <c r="F45" s="168"/>
      <c r="G45" s="167"/>
      <c r="H45" s="166"/>
      <c r="I45" s="166"/>
      <c r="J45" s="154">
        <f t="shared" ref="J45:J63" si="13">IF(OR(E45="A",E45="B",E45="C",E45="G",E45="I"),1,IF(OR(E45="D",E45="E",E45="F",E45="H"),D45,0))</f>
        <v>0</v>
      </c>
      <c r="K45" s="153">
        <f t="shared" ref="K45:K63" si="14">J45*F45</f>
        <v>0</v>
      </c>
      <c r="L45" s="152">
        <f t="shared" ref="L45:L63" si="15">IF(AND(H45&gt;0,$G45="CZK"),$J45*H45,IF(AND(H45&gt;0,$G45="EUR",$C$40&gt;0),$J45*H45*$C$40,0))</f>
        <v>0</v>
      </c>
      <c r="M45" s="151">
        <f t="shared" ref="M45:M63" si="16">IF(AND(I45&gt;0,$G45="CZK"),$J45*I45,IF(AND(I45&gt;0,$G45="EUR",$C$40&gt;0),$J45*I45*$C$40,0))</f>
        <v>0</v>
      </c>
    </row>
    <row r="46" spans="1:13" x14ac:dyDescent="0.25">
      <c r="A46" s="161">
        <v>3</v>
      </c>
      <c r="B46" s="318"/>
      <c r="C46" s="160"/>
      <c r="D46" s="159"/>
      <c r="E46" s="158"/>
      <c r="F46" s="157"/>
      <c r="G46" s="156"/>
      <c r="H46" s="155"/>
      <c r="I46" s="155"/>
      <c r="J46" s="154">
        <f t="shared" si="13"/>
        <v>0</v>
      </c>
      <c r="K46" s="153">
        <f t="shared" si="14"/>
        <v>0</v>
      </c>
      <c r="L46" s="152">
        <f t="shared" si="15"/>
        <v>0</v>
      </c>
      <c r="M46" s="151">
        <f t="shared" si="16"/>
        <v>0</v>
      </c>
    </row>
    <row r="47" spans="1:13" x14ac:dyDescent="0.25">
      <c r="A47" s="161">
        <v>4</v>
      </c>
      <c r="B47" s="160"/>
      <c r="C47" s="160"/>
      <c r="D47" s="159"/>
      <c r="E47" s="158"/>
      <c r="F47" s="157"/>
      <c r="G47" s="156"/>
      <c r="H47" s="155"/>
      <c r="I47" s="155"/>
      <c r="J47" s="154">
        <f t="shared" si="13"/>
        <v>0</v>
      </c>
      <c r="K47" s="153">
        <f t="shared" si="14"/>
        <v>0</v>
      </c>
      <c r="L47" s="152">
        <f t="shared" si="15"/>
        <v>0</v>
      </c>
      <c r="M47" s="151">
        <f t="shared" si="16"/>
        <v>0</v>
      </c>
    </row>
    <row r="48" spans="1:13" x14ac:dyDescent="0.25">
      <c r="A48" s="161">
        <v>5</v>
      </c>
      <c r="B48" s="160"/>
      <c r="C48" s="160"/>
      <c r="D48" s="159"/>
      <c r="E48" s="158"/>
      <c r="F48" s="157"/>
      <c r="G48" s="156"/>
      <c r="H48" s="155"/>
      <c r="I48" s="155"/>
      <c r="J48" s="154">
        <f t="shared" si="13"/>
        <v>0</v>
      </c>
      <c r="K48" s="153">
        <f t="shared" si="14"/>
        <v>0</v>
      </c>
      <c r="L48" s="152">
        <f t="shared" si="15"/>
        <v>0</v>
      </c>
      <c r="M48" s="151">
        <f t="shared" si="16"/>
        <v>0</v>
      </c>
    </row>
    <row r="49" spans="1:13" x14ac:dyDescent="0.25">
      <c r="A49" s="161">
        <v>6</v>
      </c>
      <c r="B49" s="160"/>
      <c r="C49" s="160"/>
      <c r="D49" s="159"/>
      <c r="E49" s="158"/>
      <c r="F49" s="157"/>
      <c r="G49" s="156"/>
      <c r="H49" s="155"/>
      <c r="I49" s="155"/>
      <c r="J49" s="154">
        <f t="shared" si="13"/>
        <v>0</v>
      </c>
      <c r="K49" s="153">
        <f t="shared" si="14"/>
        <v>0</v>
      </c>
      <c r="L49" s="152">
        <f t="shared" si="15"/>
        <v>0</v>
      </c>
      <c r="M49" s="151">
        <f t="shared" si="16"/>
        <v>0</v>
      </c>
    </row>
    <row r="50" spans="1:13" x14ac:dyDescent="0.25">
      <c r="A50" s="161">
        <v>7</v>
      </c>
      <c r="B50" s="160"/>
      <c r="C50" s="160"/>
      <c r="D50" s="159"/>
      <c r="E50" s="158"/>
      <c r="F50" s="157"/>
      <c r="G50" s="156"/>
      <c r="H50" s="155"/>
      <c r="I50" s="155"/>
      <c r="J50" s="154">
        <f t="shared" si="13"/>
        <v>0</v>
      </c>
      <c r="K50" s="153">
        <f t="shared" si="14"/>
        <v>0</v>
      </c>
      <c r="L50" s="152">
        <f t="shared" si="15"/>
        <v>0</v>
      </c>
      <c r="M50" s="151">
        <f t="shared" si="16"/>
        <v>0</v>
      </c>
    </row>
    <row r="51" spans="1:13" x14ac:dyDescent="0.25">
      <c r="A51" s="161">
        <v>8</v>
      </c>
      <c r="B51" s="160"/>
      <c r="C51" s="160"/>
      <c r="D51" s="159"/>
      <c r="E51" s="158"/>
      <c r="F51" s="157"/>
      <c r="G51" s="156"/>
      <c r="H51" s="155"/>
      <c r="I51" s="155"/>
      <c r="J51" s="154">
        <f t="shared" si="13"/>
        <v>0</v>
      </c>
      <c r="K51" s="153">
        <f t="shared" si="14"/>
        <v>0</v>
      </c>
      <c r="L51" s="152">
        <f t="shared" si="15"/>
        <v>0</v>
      </c>
      <c r="M51" s="151">
        <f t="shared" si="16"/>
        <v>0</v>
      </c>
    </row>
    <row r="52" spans="1:13" x14ac:dyDescent="0.25">
      <c r="A52" s="161">
        <v>9</v>
      </c>
      <c r="B52" s="160"/>
      <c r="C52" s="160"/>
      <c r="D52" s="159"/>
      <c r="E52" s="158"/>
      <c r="F52" s="157"/>
      <c r="G52" s="156"/>
      <c r="H52" s="155"/>
      <c r="I52" s="155"/>
      <c r="J52" s="154">
        <f t="shared" si="13"/>
        <v>0</v>
      </c>
      <c r="K52" s="153">
        <f t="shared" si="14"/>
        <v>0</v>
      </c>
      <c r="L52" s="152">
        <f t="shared" si="15"/>
        <v>0</v>
      </c>
      <c r="M52" s="151">
        <f t="shared" si="16"/>
        <v>0</v>
      </c>
    </row>
    <row r="53" spans="1:13" x14ac:dyDescent="0.25">
      <c r="A53" s="161">
        <v>10</v>
      </c>
      <c r="B53" s="160"/>
      <c r="C53" s="160"/>
      <c r="D53" s="159"/>
      <c r="E53" s="158"/>
      <c r="F53" s="157"/>
      <c r="G53" s="156"/>
      <c r="H53" s="155"/>
      <c r="I53" s="155"/>
      <c r="J53" s="154">
        <f t="shared" si="13"/>
        <v>0</v>
      </c>
      <c r="K53" s="153">
        <f t="shared" si="14"/>
        <v>0</v>
      </c>
      <c r="L53" s="152">
        <f t="shared" si="15"/>
        <v>0</v>
      </c>
      <c r="M53" s="151">
        <f t="shared" si="16"/>
        <v>0</v>
      </c>
    </row>
    <row r="54" spans="1:13" x14ac:dyDescent="0.25">
      <c r="A54" s="161">
        <v>11</v>
      </c>
      <c r="B54" s="160"/>
      <c r="C54" s="160"/>
      <c r="D54" s="159"/>
      <c r="E54" s="158"/>
      <c r="F54" s="157"/>
      <c r="G54" s="156"/>
      <c r="H54" s="155"/>
      <c r="I54" s="155"/>
      <c r="J54" s="154">
        <f t="shared" si="13"/>
        <v>0</v>
      </c>
      <c r="K54" s="153">
        <f t="shared" si="14"/>
        <v>0</v>
      </c>
      <c r="L54" s="152">
        <f t="shared" si="15"/>
        <v>0</v>
      </c>
      <c r="M54" s="151">
        <f t="shared" si="16"/>
        <v>0</v>
      </c>
    </row>
    <row r="55" spans="1:13" x14ac:dyDescent="0.25">
      <c r="A55" s="161">
        <v>12</v>
      </c>
      <c r="B55" s="160"/>
      <c r="C55" s="160"/>
      <c r="D55" s="159"/>
      <c r="E55" s="158"/>
      <c r="F55" s="157"/>
      <c r="G55" s="156"/>
      <c r="H55" s="155"/>
      <c r="I55" s="155"/>
      <c r="J55" s="154">
        <f t="shared" si="13"/>
        <v>0</v>
      </c>
      <c r="K55" s="153">
        <f t="shared" si="14"/>
        <v>0</v>
      </c>
      <c r="L55" s="152">
        <f t="shared" si="15"/>
        <v>0</v>
      </c>
      <c r="M55" s="151">
        <f t="shared" si="16"/>
        <v>0</v>
      </c>
    </row>
    <row r="56" spans="1:13" x14ac:dyDescent="0.25">
      <c r="A56" s="161">
        <v>13</v>
      </c>
      <c r="B56" s="160"/>
      <c r="C56" s="160"/>
      <c r="D56" s="159"/>
      <c r="E56" s="158"/>
      <c r="F56" s="157"/>
      <c r="G56" s="156"/>
      <c r="H56" s="155"/>
      <c r="I56" s="155"/>
      <c r="J56" s="154">
        <f t="shared" si="13"/>
        <v>0</v>
      </c>
      <c r="K56" s="153">
        <f t="shared" si="14"/>
        <v>0</v>
      </c>
      <c r="L56" s="152">
        <f t="shared" si="15"/>
        <v>0</v>
      </c>
      <c r="M56" s="151">
        <f t="shared" si="16"/>
        <v>0</v>
      </c>
    </row>
    <row r="57" spans="1:13" x14ac:dyDescent="0.25">
      <c r="A57" s="161">
        <v>14</v>
      </c>
      <c r="B57" s="160"/>
      <c r="C57" s="160"/>
      <c r="D57" s="159"/>
      <c r="E57" s="158"/>
      <c r="F57" s="157"/>
      <c r="G57" s="156"/>
      <c r="H57" s="155"/>
      <c r="I57" s="155"/>
      <c r="J57" s="154">
        <f t="shared" si="13"/>
        <v>0</v>
      </c>
      <c r="K57" s="153">
        <f t="shared" si="14"/>
        <v>0</v>
      </c>
      <c r="L57" s="152">
        <f t="shared" si="15"/>
        <v>0</v>
      </c>
      <c r="M57" s="151">
        <f t="shared" si="16"/>
        <v>0</v>
      </c>
    </row>
    <row r="58" spans="1:13" x14ac:dyDescent="0.25">
      <c r="A58" s="161">
        <v>15</v>
      </c>
      <c r="B58" s="160"/>
      <c r="C58" s="160"/>
      <c r="D58" s="159"/>
      <c r="E58" s="158"/>
      <c r="F58" s="157"/>
      <c r="G58" s="156"/>
      <c r="H58" s="155"/>
      <c r="I58" s="155"/>
      <c r="J58" s="154">
        <f t="shared" si="13"/>
        <v>0</v>
      </c>
      <c r="K58" s="153">
        <f t="shared" si="14"/>
        <v>0</v>
      </c>
      <c r="L58" s="152">
        <f t="shared" si="15"/>
        <v>0</v>
      </c>
      <c r="M58" s="151">
        <f t="shared" si="16"/>
        <v>0</v>
      </c>
    </row>
    <row r="59" spans="1:13" x14ac:dyDescent="0.25">
      <c r="A59" s="161">
        <v>16</v>
      </c>
      <c r="B59" s="160"/>
      <c r="C59" s="160"/>
      <c r="D59" s="159"/>
      <c r="E59" s="158"/>
      <c r="F59" s="157"/>
      <c r="G59" s="156"/>
      <c r="H59" s="155"/>
      <c r="I59" s="155"/>
      <c r="J59" s="154">
        <f t="shared" si="13"/>
        <v>0</v>
      </c>
      <c r="K59" s="153">
        <f t="shared" si="14"/>
        <v>0</v>
      </c>
      <c r="L59" s="152">
        <f t="shared" si="15"/>
        <v>0</v>
      </c>
      <c r="M59" s="151">
        <f t="shared" si="16"/>
        <v>0</v>
      </c>
    </row>
    <row r="60" spans="1:13" x14ac:dyDescent="0.25">
      <c r="A60" s="161">
        <v>17</v>
      </c>
      <c r="B60" s="160"/>
      <c r="C60" s="160"/>
      <c r="D60" s="159"/>
      <c r="E60" s="158"/>
      <c r="F60" s="157"/>
      <c r="G60" s="156"/>
      <c r="H60" s="155"/>
      <c r="I60" s="155"/>
      <c r="J60" s="154">
        <f t="shared" si="13"/>
        <v>0</v>
      </c>
      <c r="K60" s="153">
        <f t="shared" si="14"/>
        <v>0</v>
      </c>
      <c r="L60" s="152">
        <f t="shared" si="15"/>
        <v>0</v>
      </c>
      <c r="M60" s="151">
        <f t="shared" si="16"/>
        <v>0</v>
      </c>
    </row>
    <row r="61" spans="1:13" x14ac:dyDescent="0.25">
      <c r="A61" s="161">
        <v>18</v>
      </c>
      <c r="B61" s="160"/>
      <c r="C61" s="160"/>
      <c r="D61" s="159"/>
      <c r="E61" s="158"/>
      <c r="F61" s="157"/>
      <c r="G61" s="156"/>
      <c r="H61" s="155"/>
      <c r="I61" s="155"/>
      <c r="J61" s="154">
        <f t="shared" si="13"/>
        <v>0</v>
      </c>
      <c r="K61" s="153">
        <f t="shared" si="14"/>
        <v>0</v>
      </c>
      <c r="L61" s="152">
        <f t="shared" si="15"/>
        <v>0</v>
      </c>
      <c r="M61" s="151">
        <f t="shared" si="16"/>
        <v>0</v>
      </c>
    </row>
    <row r="62" spans="1:13" x14ac:dyDescent="0.25">
      <c r="A62" s="161">
        <v>19</v>
      </c>
      <c r="B62" s="160"/>
      <c r="C62" s="160"/>
      <c r="D62" s="159"/>
      <c r="E62" s="158"/>
      <c r="F62" s="157"/>
      <c r="G62" s="156"/>
      <c r="H62" s="155"/>
      <c r="I62" s="155"/>
      <c r="J62" s="154">
        <f t="shared" si="13"/>
        <v>0</v>
      </c>
      <c r="K62" s="153">
        <f t="shared" si="14"/>
        <v>0</v>
      </c>
      <c r="L62" s="152">
        <f t="shared" si="15"/>
        <v>0</v>
      </c>
      <c r="M62" s="151">
        <f t="shared" si="16"/>
        <v>0</v>
      </c>
    </row>
    <row r="63" spans="1:13" ht="13.5" thickBot="1" x14ac:dyDescent="0.3">
      <c r="A63" s="150">
        <v>20</v>
      </c>
      <c r="B63" s="149"/>
      <c r="C63" s="149"/>
      <c r="D63" s="148"/>
      <c r="E63" s="147"/>
      <c r="F63" s="146"/>
      <c r="G63" s="145"/>
      <c r="H63" s="144"/>
      <c r="I63" s="144"/>
      <c r="J63" s="143">
        <f t="shared" si="13"/>
        <v>0</v>
      </c>
      <c r="K63" s="142">
        <f t="shared" si="14"/>
        <v>0</v>
      </c>
      <c r="L63" s="141">
        <f t="shared" si="15"/>
        <v>0</v>
      </c>
      <c r="M63" s="140">
        <f t="shared" si="16"/>
        <v>0</v>
      </c>
    </row>
    <row r="66" spans="1:13" ht="15.75" x14ac:dyDescent="0.25">
      <c r="A66" s="188" t="s">
        <v>334</v>
      </c>
    </row>
    <row r="67" spans="1:13" ht="5.0999999999999996" customHeight="1" thickBot="1" x14ac:dyDescent="0.3"/>
    <row r="68" spans="1:13" s="185" customFormat="1" ht="17.100000000000001" customHeight="1" x14ac:dyDescent="0.25">
      <c r="A68" s="476" t="s">
        <v>334</v>
      </c>
      <c r="B68" s="477"/>
      <c r="C68" s="302">
        <f>+C10-2</f>
        <v>-2</v>
      </c>
      <c r="D68" s="186"/>
      <c r="E68" s="186"/>
      <c r="F68" s="187"/>
      <c r="G68" s="186"/>
      <c r="H68" s="186"/>
      <c r="I68" s="186"/>
      <c r="J68" s="186"/>
      <c r="K68" s="186"/>
      <c r="L68" s="186"/>
    </row>
    <row r="69" spans="1:13" s="185" customFormat="1" ht="17.100000000000001" customHeight="1" thickBot="1" x14ac:dyDescent="0.3">
      <c r="A69" s="478" t="s">
        <v>333</v>
      </c>
      <c r="B69" s="479"/>
      <c r="C69" s="285"/>
      <c r="D69" s="186"/>
      <c r="E69" s="186"/>
      <c r="F69" s="187"/>
      <c r="G69" s="186"/>
      <c r="H69" s="186"/>
      <c r="I69" s="186"/>
      <c r="J69" s="186"/>
      <c r="K69" s="186"/>
      <c r="L69" s="186"/>
    </row>
    <row r="70" spans="1:13" ht="5.0999999999999996" customHeight="1" thickBot="1" x14ac:dyDescent="0.3">
      <c r="C70" s="286"/>
    </row>
    <row r="71" spans="1:13" s="122" customFormat="1" ht="39" thickBot="1" x14ac:dyDescent="0.3">
      <c r="A71" s="184" t="s">
        <v>332</v>
      </c>
      <c r="B71" s="182" t="s">
        <v>74</v>
      </c>
      <c r="C71" s="182" t="s">
        <v>428</v>
      </c>
      <c r="D71" s="183" t="s">
        <v>331</v>
      </c>
      <c r="E71" s="182" t="s">
        <v>330</v>
      </c>
      <c r="F71" s="182" t="s">
        <v>301</v>
      </c>
      <c r="G71" s="182" t="s">
        <v>329</v>
      </c>
      <c r="H71" s="181" t="s">
        <v>328</v>
      </c>
      <c r="I71" s="181" t="s">
        <v>327</v>
      </c>
      <c r="J71" s="183" t="s">
        <v>326</v>
      </c>
      <c r="K71" s="182" t="s">
        <v>325</v>
      </c>
      <c r="L71" s="181" t="s">
        <v>324</v>
      </c>
      <c r="M71" s="180" t="s">
        <v>323</v>
      </c>
    </row>
    <row r="72" spans="1:13" s="137" customFormat="1" ht="20.100000000000001" customHeight="1" thickBot="1" x14ac:dyDescent="0.3">
      <c r="A72" s="179"/>
      <c r="B72" s="178" t="s">
        <v>77</v>
      </c>
      <c r="C72" s="178"/>
      <c r="D72" s="173"/>
      <c r="E72" s="177"/>
      <c r="F72" s="176"/>
      <c r="G72" s="175"/>
      <c r="H72" s="174"/>
      <c r="I72" s="174"/>
      <c r="J72" s="173"/>
      <c r="K72" s="320">
        <f>SUM(K73:K92)</f>
        <v>0</v>
      </c>
      <c r="L72" s="320">
        <f t="shared" ref="L72:M72" si="17">SUM(L73:L92)</f>
        <v>0</v>
      </c>
      <c r="M72" s="320">
        <f t="shared" si="17"/>
        <v>0</v>
      </c>
    </row>
    <row r="73" spans="1:13" x14ac:dyDescent="0.25">
      <c r="A73" s="172">
        <v>1</v>
      </c>
      <c r="B73" s="319"/>
      <c r="C73" s="288"/>
      <c r="D73" s="170"/>
      <c r="E73" s="169"/>
      <c r="F73" s="168"/>
      <c r="G73" s="167"/>
      <c r="H73" s="166"/>
      <c r="I73" s="166"/>
      <c r="J73" s="165">
        <f t="shared" ref="J73:J92" si="18">IF(OR(E73="A",E73="B",E73="C",E73="G",E73="I"),1,IF(OR(E73="D",E73="E",E73="F",E73="H"),D73,0))</f>
        <v>0</v>
      </c>
      <c r="K73" s="164">
        <f t="shared" ref="K73:K92" si="19">J73*F73</f>
        <v>0</v>
      </c>
      <c r="L73" s="163">
        <f t="shared" ref="L73:L92" si="20">IF(AND(H73&gt;0,$G73="CZK"),$J73*H73,IF(AND(H73&gt;0,$G73="EUR",$C$69&gt;0),$J73*H73*$C$69,0))</f>
        <v>0</v>
      </c>
      <c r="M73" s="162">
        <f t="shared" ref="M73:M92" si="21">IF(AND(I73&gt;0,$G73="CZK"),$J73*I73,IF(AND(I73&gt;0,$G73="EUR",$C$69&gt;0),$J73*I73*$C$69,0))</f>
        <v>0</v>
      </c>
    </row>
    <row r="74" spans="1:13" x14ac:dyDescent="0.25">
      <c r="A74" s="161">
        <v>2</v>
      </c>
      <c r="B74" s="160"/>
      <c r="C74" s="171"/>
      <c r="D74" s="170"/>
      <c r="E74" s="169"/>
      <c r="F74" s="168"/>
      <c r="G74" s="167"/>
      <c r="H74" s="166"/>
      <c r="I74" s="166"/>
      <c r="J74" s="154">
        <f t="shared" si="18"/>
        <v>0</v>
      </c>
      <c r="K74" s="153">
        <f t="shared" si="19"/>
        <v>0</v>
      </c>
      <c r="L74" s="152">
        <f t="shared" si="20"/>
        <v>0</v>
      </c>
      <c r="M74" s="151">
        <f t="shared" si="21"/>
        <v>0</v>
      </c>
    </row>
    <row r="75" spans="1:13" x14ac:dyDescent="0.25">
      <c r="A75" s="161">
        <v>3</v>
      </c>
      <c r="B75" s="160"/>
      <c r="C75" s="160"/>
      <c r="D75" s="159"/>
      <c r="E75" s="158"/>
      <c r="F75" s="157"/>
      <c r="G75" s="156"/>
      <c r="H75" s="155"/>
      <c r="I75" s="155"/>
      <c r="J75" s="154">
        <f t="shared" si="18"/>
        <v>0</v>
      </c>
      <c r="K75" s="153">
        <f t="shared" si="19"/>
        <v>0</v>
      </c>
      <c r="L75" s="152">
        <f t="shared" si="20"/>
        <v>0</v>
      </c>
      <c r="M75" s="151">
        <f t="shared" si="21"/>
        <v>0</v>
      </c>
    </row>
    <row r="76" spans="1:13" x14ac:dyDescent="0.25">
      <c r="A76" s="161">
        <v>4</v>
      </c>
      <c r="B76" s="160"/>
      <c r="C76" s="160"/>
      <c r="D76" s="159"/>
      <c r="E76" s="158"/>
      <c r="F76" s="157"/>
      <c r="G76" s="156"/>
      <c r="H76" s="155"/>
      <c r="I76" s="155"/>
      <c r="J76" s="154">
        <f t="shared" si="18"/>
        <v>0</v>
      </c>
      <c r="K76" s="153">
        <f t="shared" si="19"/>
        <v>0</v>
      </c>
      <c r="L76" s="152">
        <f t="shared" si="20"/>
        <v>0</v>
      </c>
      <c r="M76" s="151">
        <f t="shared" si="21"/>
        <v>0</v>
      </c>
    </row>
    <row r="77" spans="1:13" x14ac:dyDescent="0.25">
      <c r="A77" s="161">
        <v>5</v>
      </c>
      <c r="B77" s="160"/>
      <c r="C77" s="160"/>
      <c r="D77" s="159"/>
      <c r="E77" s="158"/>
      <c r="F77" s="157"/>
      <c r="G77" s="156"/>
      <c r="H77" s="155"/>
      <c r="I77" s="155"/>
      <c r="J77" s="154">
        <f t="shared" si="18"/>
        <v>0</v>
      </c>
      <c r="K77" s="153">
        <f t="shared" si="19"/>
        <v>0</v>
      </c>
      <c r="L77" s="152">
        <f t="shared" si="20"/>
        <v>0</v>
      </c>
      <c r="M77" s="151">
        <f t="shared" si="21"/>
        <v>0</v>
      </c>
    </row>
    <row r="78" spans="1:13" x14ac:dyDescent="0.25">
      <c r="A78" s="161">
        <v>6</v>
      </c>
      <c r="B78" s="160"/>
      <c r="C78" s="160"/>
      <c r="D78" s="159"/>
      <c r="E78" s="158"/>
      <c r="F78" s="157"/>
      <c r="G78" s="156"/>
      <c r="H78" s="155"/>
      <c r="I78" s="155"/>
      <c r="J78" s="154">
        <f t="shared" si="18"/>
        <v>0</v>
      </c>
      <c r="K78" s="153">
        <f t="shared" si="19"/>
        <v>0</v>
      </c>
      <c r="L78" s="152">
        <f t="shared" si="20"/>
        <v>0</v>
      </c>
      <c r="M78" s="151">
        <f t="shared" si="21"/>
        <v>0</v>
      </c>
    </row>
    <row r="79" spans="1:13" x14ac:dyDescent="0.25">
      <c r="A79" s="161">
        <v>7</v>
      </c>
      <c r="B79" s="160"/>
      <c r="C79" s="160"/>
      <c r="D79" s="159"/>
      <c r="E79" s="158"/>
      <c r="F79" s="157"/>
      <c r="G79" s="156"/>
      <c r="H79" s="155"/>
      <c r="I79" s="155"/>
      <c r="J79" s="154">
        <f t="shared" si="18"/>
        <v>0</v>
      </c>
      <c r="K79" s="153">
        <f t="shared" si="19"/>
        <v>0</v>
      </c>
      <c r="L79" s="152">
        <f t="shared" si="20"/>
        <v>0</v>
      </c>
      <c r="M79" s="151">
        <f t="shared" si="21"/>
        <v>0</v>
      </c>
    </row>
    <row r="80" spans="1:13" x14ac:dyDescent="0.25">
      <c r="A80" s="161">
        <v>8</v>
      </c>
      <c r="B80" s="160"/>
      <c r="C80" s="160"/>
      <c r="D80" s="159"/>
      <c r="E80" s="158"/>
      <c r="F80" s="157"/>
      <c r="G80" s="156"/>
      <c r="H80" s="155"/>
      <c r="I80" s="155"/>
      <c r="J80" s="154">
        <f t="shared" si="18"/>
        <v>0</v>
      </c>
      <c r="K80" s="153">
        <f t="shared" si="19"/>
        <v>0</v>
      </c>
      <c r="L80" s="152">
        <f t="shared" si="20"/>
        <v>0</v>
      </c>
      <c r="M80" s="151">
        <f t="shared" si="21"/>
        <v>0</v>
      </c>
    </row>
    <row r="81" spans="1:13" x14ac:dyDescent="0.25">
      <c r="A81" s="161">
        <v>9</v>
      </c>
      <c r="B81" s="160"/>
      <c r="C81" s="160"/>
      <c r="D81" s="159"/>
      <c r="E81" s="158"/>
      <c r="F81" s="157"/>
      <c r="G81" s="156"/>
      <c r="H81" s="155"/>
      <c r="I81" s="155"/>
      <c r="J81" s="154">
        <f t="shared" si="18"/>
        <v>0</v>
      </c>
      <c r="K81" s="153">
        <f t="shared" si="19"/>
        <v>0</v>
      </c>
      <c r="L81" s="152">
        <f t="shared" si="20"/>
        <v>0</v>
      </c>
      <c r="M81" s="151">
        <f t="shared" si="21"/>
        <v>0</v>
      </c>
    </row>
    <row r="82" spans="1:13" x14ac:dyDescent="0.25">
      <c r="A82" s="161">
        <v>10</v>
      </c>
      <c r="B82" s="160"/>
      <c r="C82" s="160"/>
      <c r="D82" s="159"/>
      <c r="E82" s="158"/>
      <c r="F82" s="157"/>
      <c r="G82" s="156"/>
      <c r="H82" s="155"/>
      <c r="I82" s="155"/>
      <c r="J82" s="154">
        <f t="shared" si="18"/>
        <v>0</v>
      </c>
      <c r="K82" s="153">
        <f t="shared" si="19"/>
        <v>0</v>
      </c>
      <c r="L82" s="152">
        <f t="shared" si="20"/>
        <v>0</v>
      </c>
      <c r="M82" s="151">
        <f t="shared" si="21"/>
        <v>0</v>
      </c>
    </row>
    <row r="83" spans="1:13" x14ac:dyDescent="0.25">
      <c r="A83" s="161">
        <v>11</v>
      </c>
      <c r="B83" s="160"/>
      <c r="C83" s="160"/>
      <c r="D83" s="159"/>
      <c r="E83" s="158"/>
      <c r="F83" s="157"/>
      <c r="G83" s="156"/>
      <c r="H83" s="155"/>
      <c r="I83" s="155"/>
      <c r="J83" s="154">
        <f t="shared" si="18"/>
        <v>0</v>
      </c>
      <c r="K83" s="153">
        <f t="shared" si="19"/>
        <v>0</v>
      </c>
      <c r="L83" s="152">
        <f t="shared" si="20"/>
        <v>0</v>
      </c>
      <c r="M83" s="151">
        <f t="shared" si="21"/>
        <v>0</v>
      </c>
    </row>
    <row r="84" spans="1:13" x14ac:dyDescent="0.25">
      <c r="A84" s="161">
        <v>12</v>
      </c>
      <c r="B84" s="160"/>
      <c r="C84" s="160"/>
      <c r="D84" s="159"/>
      <c r="E84" s="158"/>
      <c r="F84" s="157"/>
      <c r="G84" s="156"/>
      <c r="H84" s="155"/>
      <c r="I84" s="155"/>
      <c r="J84" s="154">
        <f t="shared" si="18"/>
        <v>0</v>
      </c>
      <c r="K84" s="153">
        <f t="shared" si="19"/>
        <v>0</v>
      </c>
      <c r="L84" s="152">
        <f t="shared" si="20"/>
        <v>0</v>
      </c>
      <c r="M84" s="151">
        <f t="shared" si="21"/>
        <v>0</v>
      </c>
    </row>
    <row r="85" spans="1:13" x14ac:dyDescent="0.25">
      <c r="A85" s="161">
        <v>13</v>
      </c>
      <c r="B85" s="160"/>
      <c r="C85" s="160"/>
      <c r="D85" s="159"/>
      <c r="E85" s="158"/>
      <c r="F85" s="157"/>
      <c r="G85" s="156"/>
      <c r="H85" s="155"/>
      <c r="I85" s="155"/>
      <c r="J85" s="154">
        <f t="shared" si="18"/>
        <v>0</v>
      </c>
      <c r="K85" s="153">
        <f t="shared" si="19"/>
        <v>0</v>
      </c>
      <c r="L85" s="152">
        <f t="shared" si="20"/>
        <v>0</v>
      </c>
      <c r="M85" s="151">
        <f t="shared" si="21"/>
        <v>0</v>
      </c>
    </row>
    <row r="86" spans="1:13" x14ac:dyDescent="0.25">
      <c r="A86" s="161">
        <v>14</v>
      </c>
      <c r="B86" s="160"/>
      <c r="C86" s="160"/>
      <c r="D86" s="159"/>
      <c r="E86" s="158"/>
      <c r="F86" s="157"/>
      <c r="G86" s="156"/>
      <c r="H86" s="155"/>
      <c r="I86" s="155"/>
      <c r="J86" s="154">
        <f t="shared" si="18"/>
        <v>0</v>
      </c>
      <c r="K86" s="153">
        <f t="shared" si="19"/>
        <v>0</v>
      </c>
      <c r="L86" s="152">
        <f t="shared" si="20"/>
        <v>0</v>
      </c>
      <c r="M86" s="151">
        <f t="shared" si="21"/>
        <v>0</v>
      </c>
    </row>
    <row r="87" spans="1:13" x14ac:dyDescent="0.25">
      <c r="A87" s="161">
        <v>15</v>
      </c>
      <c r="B87" s="160"/>
      <c r="C87" s="160"/>
      <c r="D87" s="159"/>
      <c r="E87" s="158"/>
      <c r="F87" s="157"/>
      <c r="G87" s="156"/>
      <c r="H87" s="155"/>
      <c r="I87" s="155"/>
      <c r="J87" s="154">
        <f t="shared" si="18"/>
        <v>0</v>
      </c>
      <c r="K87" s="153">
        <f t="shared" si="19"/>
        <v>0</v>
      </c>
      <c r="L87" s="152">
        <f t="shared" si="20"/>
        <v>0</v>
      </c>
      <c r="M87" s="151">
        <f t="shared" si="21"/>
        <v>0</v>
      </c>
    </row>
    <row r="88" spans="1:13" x14ac:dyDescent="0.25">
      <c r="A88" s="161">
        <v>16</v>
      </c>
      <c r="B88" s="160"/>
      <c r="C88" s="160"/>
      <c r="D88" s="159"/>
      <c r="E88" s="158"/>
      <c r="F88" s="157"/>
      <c r="G88" s="156"/>
      <c r="H88" s="155"/>
      <c r="I88" s="155"/>
      <c r="J88" s="154">
        <f t="shared" si="18"/>
        <v>0</v>
      </c>
      <c r="K88" s="153">
        <f t="shared" si="19"/>
        <v>0</v>
      </c>
      <c r="L88" s="152">
        <f t="shared" si="20"/>
        <v>0</v>
      </c>
      <c r="M88" s="151">
        <f t="shared" si="21"/>
        <v>0</v>
      </c>
    </row>
    <row r="89" spans="1:13" x14ac:dyDescent="0.25">
      <c r="A89" s="161">
        <v>17</v>
      </c>
      <c r="B89" s="160"/>
      <c r="C89" s="160"/>
      <c r="D89" s="159"/>
      <c r="E89" s="158"/>
      <c r="F89" s="157"/>
      <c r="G89" s="156"/>
      <c r="H89" s="155"/>
      <c r="I89" s="155"/>
      <c r="J89" s="154">
        <f t="shared" si="18"/>
        <v>0</v>
      </c>
      <c r="K89" s="153">
        <f t="shared" si="19"/>
        <v>0</v>
      </c>
      <c r="L89" s="152">
        <f t="shared" si="20"/>
        <v>0</v>
      </c>
      <c r="M89" s="151">
        <f t="shared" si="21"/>
        <v>0</v>
      </c>
    </row>
    <row r="90" spans="1:13" x14ac:dyDescent="0.25">
      <c r="A90" s="161">
        <v>18</v>
      </c>
      <c r="B90" s="160"/>
      <c r="C90" s="160"/>
      <c r="D90" s="159"/>
      <c r="E90" s="158"/>
      <c r="F90" s="157"/>
      <c r="G90" s="156"/>
      <c r="H90" s="155"/>
      <c r="I90" s="155"/>
      <c r="J90" s="154">
        <f t="shared" si="18"/>
        <v>0</v>
      </c>
      <c r="K90" s="153">
        <f t="shared" si="19"/>
        <v>0</v>
      </c>
      <c r="L90" s="152">
        <f t="shared" si="20"/>
        <v>0</v>
      </c>
      <c r="M90" s="151">
        <f t="shared" si="21"/>
        <v>0</v>
      </c>
    </row>
    <row r="91" spans="1:13" x14ac:dyDescent="0.25">
      <c r="A91" s="161">
        <v>19</v>
      </c>
      <c r="B91" s="160"/>
      <c r="C91" s="160"/>
      <c r="D91" s="159"/>
      <c r="E91" s="158"/>
      <c r="F91" s="157"/>
      <c r="G91" s="156"/>
      <c r="H91" s="155"/>
      <c r="I91" s="155"/>
      <c r="J91" s="154">
        <f t="shared" si="18"/>
        <v>0</v>
      </c>
      <c r="K91" s="153">
        <f t="shared" si="19"/>
        <v>0</v>
      </c>
      <c r="L91" s="152">
        <f t="shared" si="20"/>
        <v>0</v>
      </c>
      <c r="M91" s="151">
        <f t="shared" si="21"/>
        <v>0</v>
      </c>
    </row>
    <row r="92" spans="1:13" ht="13.5" thickBot="1" x14ac:dyDescent="0.3">
      <c r="A92" s="150">
        <v>20</v>
      </c>
      <c r="B92" s="149"/>
      <c r="C92" s="149"/>
      <c r="D92" s="148"/>
      <c r="E92" s="147"/>
      <c r="F92" s="146"/>
      <c r="G92" s="145"/>
      <c r="H92" s="144"/>
      <c r="I92" s="144"/>
      <c r="J92" s="143">
        <f t="shared" si="18"/>
        <v>0</v>
      </c>
      <c r="K92" s="142">
        <f t="shared" si="19"/>
        <v>0</v>
      </c>
      <c r="L92" s="141">
        <f t="shared" si="20"/>
        <v>0</v>
      </c>
      <c r="M92" s="140">
        <f t="shared" si="21"/>
        <v>0</v>
      </c>
    </row>
  </sheetData>
  <mergeCells count="11">
    <mergeCell ref="A1:L1"/>
    <mergeCell ref="A68:B68"/>
    <mergeCell ref="A69:B69"/>
    <mergeCell ref="A5:L5"/>
    <mergeCell ref="A6:L6"/>
    <mergeCell ref="A11:B11"/>
    <mergeCell ref="A40:B40"/>
    <mergeCell ref="A10:B10"/>
    <mergeCell ref="A39:B39"/>
    <mergeCell ref="A4:L4"/>
    <mergeCell ref="A3:D3"/>
  </mergeCells>
  <dataValidations count="2">
    <dataValidation type="list" allowBlank="1" showInputMessage="1" showErrorMessage="1" sqref="G73:G92 G15:G34 G44:G63" xr:uid="{00000000-0002-0000-0200-000001000000}">
      <formula1>"CZK,EUR"</formula1>
    </dataValidation>
    <dataValidation type="list" allowBlank="1" showErrorMessage="1" sqref="E73:E92 E15:E34 E44:E63"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5" max="11" man="1"/>
    <brk id="64" max="11" man="1"/>
  </rowBreaks>
  <extLst>
    <ext xmlns:x14="http://schemas.microsoft.com/office/spreadsheetml/2009/9/main" uri="{78C0D931-6437-407d-A8EE-F0AAD7539E65}">
      <x14:conditionalFormattings>
        <x14:conditionalFormatting xmlns:xm="http://schemas.microsoft.com/office/excel/2006/main">
          <x14:cfRule type="expression" priority="2" id="{2D198678-A9D2-47F4-A438-364D7DD5EECD}">
            <xm:f>'1b Formulář_kategorie podniku'!$P$51=TRUE</xm:f>
            <x14:dxf>
              <fill>
                <patternFill>
                  <bgColor theme="2"/>
                </patternFill>
              </fill>
            </x14:dxf>
          </x14:cfRule>
          <xm:sqref>C10:C11 B15:I34 C39:C40 C68:C69 B73:I92 B44:I63</xm:sqref>
        </x14:conditionalFormatting>
        <x14:conditionalFormatting xmlns:xm="http://schemas.microsoft.com/office/excel/2006/main">
          <x14:cfRule type="expression" priority="1" id="{5033F5AB-CBB6-452B-B50C-5D61641CA9DD}">
            <xm:f>'1b Formulář_kategorie podniku'!$P$51=TRUE</xm:f>
            <x14:dxf>
              <font>
                <b/>
                <i val="0"/>
                <u val="double"/>
                <color rgb="FFFF0000"/>
              </font>
              <fill>
                <patternFill patternType="solid"/>
              </fill>
            </x14:dxf>
          </x14:cfRule>
          <xm:sqref>A3:D3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9"/>
  <sheetViews>
    <sheetView showGridLines="0" showZeros="0" zoomScaleNormal="100" zoomScaleSheetLayoutView="100" workbookViewId="0">
      <pane ySplit="3" topLeftCell="A4" activePane="bottomLeft" state="frozen"/>
      <selection activeCell="N48" sqref="N48:P48"/>
      <selection pane="bottomLeft" activeCell="N48" sqref="N48:P48"/>
    </sheetView>
  </sheetViews>
  <sheetFormatPr defaultColWidth="8" defaultRowHeight="12.75" x14ac:dyDescent="0.25"/>
  <cols>
    <col min="1" max="1" width="9.5" style="126" customWidth="1"/>
    <col min="2" max="2" width="15.875" style="192" customWidth="1"/>
    <col min="3" max="3" width="10.25" style="191" customWidth="1"/>
    <col min="4" max="4" width="55.875" style="190" customWidth="1"/>
    <col min="5" max="5" width="12.25" style="126" customWidth="1"/>
    <col min="6" max="6" width="13.75" style="126" customWidth="1"/>
    <col min="7" max="7" width="14.625" style="191" customWidth="1"/>
    <col min="8" max="8" width="44.5" style="190" customWidth="1"/>
    <col min="9" max="16384" width="8" style="189"/>
  </cols>
  <sheetData>
    <row r="1" spans="1:8" ht="40.5" customHeight="1" x14ac:dyDescent="0.25">
      <c r="A1" s="484" t="s">
        <v>424</v>
      </c>
      <c r="B1" s="484"/>
      <c r="C1" s="484"/>
      <c r="D1" s="484"/>
      <c r="E1" s="484"/>
      <c r="F1" s="484"/>
      <c r="G1" s="484"/>
      <c r="H1" s="484"/>
    </row>
    <row r="2" spans="1:8" ht="18" customHeight="1" x14ac:dyDescent="0.25">
      <c r="A2" s="488" t="s">
        <v>690</v>
      </c>
      <c r="B2" s="489"/>
      <c r="C2" s="489"/>
      <c r="D2" s="489"/>
      <c r="E2" s="489"/>
      <c r="F2" s="489"/>
      <c r="G2" s="489"/>
      <c r="H2" s="490"/>
    </row>
    <row r="3" spans="1:8" s="207" customFormat="1" ht="60" x14ac:dyDescent="0.25">
      <c r="A3" s="209" t="s">
        <v>423</v>
      </c>
      <c r="B3" s="209" t="s">
        <v>422</v>
      </c>
      <c r="C3" s="209" t="s">
        <v>326</v>
      </c>
      <c r="D3" s="209" t="s">
        <v>421</v>
      </c>
      <c r="E3" s="208" t="s">
        <v>420</v>
      </c>
      <c r="F3" s="208" t="s">
        <v>419</v>
      </c>
      <c r="G3" s="208" t="s">
        <v>418</v>
      </c>
      <c r="H3" s="208" t="s">
        <v>417</v>
      </c>
    </row>
    <row r="4" spans="1:8" s="206" customFormat="1" ht="33.950000000000003" customHeight="1" x14ac:dyDescent="0.25">
      <c r="A4" s="483" t="s">
        <v>416</v>
      </c>
      <c r="B4" s="483"/>
      <c r="C4" s="483"/>
      <c r="D4" s="483"/>
      <c r="E4" s="483"/>
      <c r="F4" s="483"/>
      <c r="G4" s="483"/>
      <c r="H4" s="483"/>
    </row>
    <row r="5" spans="1:8" s="190" customFormat="1" ht="76.5" x14ac:dyDescent="0.2">
      <c r="A5" s="197" t="s">
        <v>415</v>
      </c>
      <c r="B5" s="196" t="s">
        <v>414</v>
      </c>
      <c r="C5" s="201">
        <v>1</v>
      </c>
      <c r="D5" s="205" t="s">
        <v>413</v>
      </c>
      <c r="E5" s="203" t="s">
        <v>412</v>
      </c>
      <c r="F5" s="193" t="s">
        <v>411</v>
      </c>
      <c r="G5" s="194" t="s">
        <v>410</v>
      </c>
      <c r="H5" s="194" t="s">
        <v>223</v>
      </c>
    </row>
    <row r="6" spans="1:8" s="190" customFormat="1" ht="216.75" x14ac:dyDescent="0.25">
      <c r="A6" s="485" t="s">
        <v>409</v>
      </c>
      <c r="B6" s="486" t="s">
        <v>408</v>
      </c>
      <c r="C6" s="487">
        <v>1</v>
      </c>
      <c r="D6" s="204" t="s">
        <v>407</v>
      </c>
      <c r="E6" s="203" t="s">
        <v>364</v>
      </c>
      <c r="F6" s="346" t="s">
        <v>406</v>
      </c>
      <c r="G6" s="194" t="s">
        <v>405</v>
      </c>
      <c r="H6" s="194" t="s">
        <v>223</v>
      </c>
    </row>
    <row r="7" spans="1:8" s="190" customFormat="1" ht="149.1" customHeight="1" x14ac:dyDescent="0.25">
      <c r="A7" s="485"/>
      <c r="B7" s="486"/>
      <c r="C7" s="487"/>
      <c r="D7" s="204" t="s">
        <v>404</v>
      </c>
      <c r="E7" s="203" t="s">
        <v>364</v>
      </c>
      <c r="F7" s="346"/>
      <c r="G7" s="194" t="s">
        <v>223</v>
      </c>
      <c r="H7" s="193" t="s">
        <v>403</v>
      </c>
    </row>
    <row r="8" spans="1:8" s="190" customFormat="1" ht="89.25" x14ac:dyDescent="0.25">
      <c r="A8" s="197" t="s">
        <v>402</v>
      </c>
      <c r="B8" s="196" t="s">
        <v>401</v>
      </c>
      <c r="C8" s="201">
        <v>1</v>
      </c>
      <c r="D8" s="193" t="s">
        <v>400</v>
      </c>
      <c r="E8" s="194" t="s">
        <v>364</v>
      </c>
      <c r="F8" s="193" t="s">
        <v>399</v>
      </c>
      <c r="G8" s="194" t="s">
        <v>398</v>
      </c>
      <c r="H8" s="193" t="s">
        <v>397</v>
      </c>
    </row>
    <row r="9" spans="1:8" s="190" customFormat="1" ht="102.6" customHeight="1" x14ac:dyDescent="0.25">
      <c r="A9" s="197" t="s">
        <v>58</v>
      </c>
      <c r="B9" s="196" t="s">
        <v>396</v>
      </c>
      <c r="C9" s="194" t="s">
        <v>383</v>
      </c>
      <c r="D9" s="199" t="s">
        <v>395</v>
      </c>
      <c r="E9" s="194" t="s">
        <v>364</v>
      </c>
      <c r="F9" s="193" t="s">
        <v>394</v>
      </c>
      <c r="G9" s="194" t="s">
        <v>393</v>
      </c>
      <c r="H9" s="193" t="s">
        <v>392</v>
      </c>
    </row>
    <row r="10" spans="1:8" s="190" customFormat="1" ht="132.94999999999999" customHeight="1" x14ac:dyDescent="0.25">
      <c r="A10" s="197" t="s">
        <v>391</v>
      </c>
      <c r="B10" s="196" t="s">
        <v>390</v>
      </c>
      <c r="C10" s="194" t="s">
        <v>389</v>
      </c>
      <c r="D10" s="193" t="s">
        <v>388</v>
      </c>
      <c r="E10" s="194" t="s">
        <v>364</v>
      </c>
      <c r="F10" s="193" t="s">
        <v>347</v>
      </c>
      <c r="G10" s="194" t="s">
        <v>387</v>
      </c>
      <c r="H10" s="193" t="s">
        <v>386</v>
      </c>
    </row>
    <row r="11" spans="1:8" s="190" customFormat="1" ht="99.75" customHeight="1" x14ac:dyDescent="0.25">
      <c r="A11" s="197" t="s">
        <v>385</v>
      </c>
      <c r="B11" s="196" t="s">
        <v>384</v>
      </c>
      <c r="C11" s="194" t="s">
        <v>383</v>
      </c>
      <c r="D11" s="193" t="s">
        <v>382</v>
      </c>
      <c r="E11" s="194" t="s">
        <v>364</v>
      </c>
      <c r="F11" s="193" t="s">
        <v>347</v>
      </c>
      <c r="G11" s="194" t="s">
        <v>381</v>
      </c>
      <c r="H11" s="193" t="s">
        <v>380</v>
      </c>
    </row>
    <row r="12" spans="1:8" s="190" customFormat="1" ht="130.5" customHeight="1" x14ac:dyDescent="0.25">
      <c r="A12" s="197" t="s">
        <v>379</v>
      </c>
      <c r="B12" s="196" t="s">
        <v>378</v>
      </c>
      <c r="C12" s="201">
        <v>1</v>
      </c>
      <c r="D12" s="202" t="s">
        <v>377</v>
      </c>
      <c r="E12" s="194" t="s">
        <v>364</v>
      </c>
      <c r="F12" s="193" t="s">
        <v>363</v>
      </c>
      <c r="G12" s="194" t="s">
        <v>376</v>
      </c>
      <c r="H12" s="193" t="s">
        <v>375</v>
      </c>
    </row>
    <row r="13" spans="1:8" s="190" customFormat="1" ht="109.5" customHeight="1" x14ac:dyDescent="0.25">
      <c r="A13" s="197" t="s">
        <v>374</v>
      </c>
      <c r="B13" s="196" t="s">
        <v>373</v>
      </c>
      <c r="C13" s="194" t="s">
        <v>372</v>
      </c>
      <c r="D13" s="199" t="s">
        <v>371</v>
      </c>
      <c r="E13" s="194" t="s">
        <v>364</v>
      </c>
      <c r="F13" s="193" t="s">
        <v>370</v>
      </c>
      <c r="G13" s="194" t="s">
        <v>369</v>
      </c>
      <c r="H13" s="193" t="s">
        <v>368</v>
      </c>
    </row>
    <row r="14" spans="1:8" s="190" customFormat="1" ht="206.45" customHeight="1" x14ac:dyDescent="0.25">
      <c r="A14" s="197" t="s">
        <v>367</v>
      </c>
      <c r="B14" s="196" t="s">
        <v>366</v>
      </c>
      <c r="C14" s="201">
        <v>1</v>
      </c>
      <c r="D14" s="199" t="s">
        <v>365</v>
      </c>
      <c r="E14" s="194" t="s">
        <v>364</v>
      </c>
      <c r="F14" s="193" t="s">
        <v>363</v>
      </c>
      <c r="G14" s="194" t="s">
        <v>362</v>
      </c>
      <c r="H14" s="193" t="s">
        <v>361</v>
      </c>
    </row>
    <row r="15" spans="1:8" s="200" customFormat="1" ht="15" x14ac:dyDescent="0.25">
      <c r="A15" s="483" t="s">
        <v>360</v>
      </c>
      <c r="B15" s="483"/>
      <c r="C15" s="483"/>
      <c r="D15" s="483"/>
      <c r="E15" s="483"/>
      <c r="F15" s="483"/>
      <c r="G15" s="483"/>
      <c r="H15" s="483"/>
    </row>
    <row r="16" spans="1:8" s="190" customFormat="1" ht="242.25" x14ac:dyDescent="0.25">
      <c r="A16" s="197" t="s">
        <v>26</v>
      </c>
      <c r="B16" s="196" t="s">
        <v>309</v>
      </c>
      <c r="C16" s="195">
        <v>0</v>
      </c>
      <c r="D16" s="199" t="s">
        <v>359</v>
      </c>
      <c r="E16" s="194" t="s">
        <v>223</v>
      </c>
      <c r="F16" s="193" t="s">
        <v>358</v>
      </c>
      <c r="G16" s="194" t="s">
        <v>223</v>
      </c>
      <c r="H16" s="193" t="s">
        <v>357</v>
      </c>
    </row>
    <row r="17" spans="1:8" s="190" customFormat="1" ht="229.5" x14ac:dyDescent="0.25">
      <c r="A17" s="197" t="s">
        <v>356</v>
      </c>
      <c r="B17" s="196" t="s">
        <v>355</v>
      </c>
      <c r="C17" s="195">
        <v>0</v>
      </c>
      <c r="D17" s="193" t="s">
        <v>354</v>
      </c>
      <c r="E17" s="194" t="s">
        <v>223</v>
      </c>
      <c r="F17" s="193" t="s">
        <v>353</v>
      </c>
      <c r="G17" s="194" t="s">
        <v>352</v>
      </c>
      <c r="H17" s="193" t="s">
        <v>351</v>
      </c>
    </row>
    <row r="18" spans="1:8" s="190" customFormat="1" ht="51" x14ac:dyDescent="0.25">
      <c r="A18" s="197" t="s">
        <v>350</v>
      </c>
      <c r="B18" s="196" t="s">
        <v>349</v>
      </c>
      <c r="C18" s="195">
        <v>0</v>
      </c>
      <c r="D18" s="198" t="s">
        <v>348</v>
      </c>
      <c r="E18" s="194" t="s">
        <v>223</v>
      </c>
      <c r="F18" s="193" t="s">
        <v>347</v>
      </c>
      <c r="G18" s="194" t="s">
        <v>346</v>
      </c>
      <c r="H18" s="193" t="s">
        <v>345</v>
      </c>
    </row>
    <row r="19" spans="1:8" s="190" customFormat="1" ht="89.25" x14ac:dyDescent="0.25">
      <c r="A19" s="197" t="s">
        <v>344</v>
      </c>
      <c r="B19" s="196" t="s">
        <v>343</v>
      </c>
      <c r="C19" s="195">
        <v>0</v>
      </c>
      <c r="D19" s="193" t="s">
        <v>342</v>
      </c>
      <c r="E19" s="194" t="s">
        <v>223</v>
      </c>
      <c r="F19" s="193"/>
      <c r="G19" s="194" t="s">
        <v>223</v>
      </c>
      <c r="H19" s="193" t="s">
        <v>341</v>
      </c>
    </row>
  </sheetData>
  <mergeCells count="8">
    <mergeCell ref="F6:F7"/>
    <mergeCell ref="A15:H15"/>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rowBreaks count="1" manualBreakCount="1">
    <brk id="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50" activePane="bottomRight" state="frozen"/>
      <selection activeCell="N48" sqref="N48:P48"/>
      <selection pane="topRight" activeCell="N48" sqref="N48:P48"/>
      <selection pane="bottomLeft" activeCell="N48" sqref="N48:P48"/>
      <selection pane="bottomRight" activeCell="N48" sqref="N48:P48"/>
    </sheetView>
  </sheetViews>
  <sheetFormatPr defaultColWidth="11" defaultRowHeight="15.75" x14ac:dyDescent="0.25"/>
  <sheetData>
    <row r="1" spans="1:12" ht="18.75" thickBot="1" x14ac:dyDescent="0.3">
      <c r="A1" s="473" t="s">
        <v>644</v>
      </c>
      <c r="B1" s="474"/>
      <c r="C1" s="474"/>
      <c r="D1" s="474"/>
      <c r="E1" s="474"/>
      <c r="F1" s="474"/>
      <c r="G1" s="474"/>
      <c r="H1" s="474"/>
      <c r="I1" s="474"/>
      <c r="J1" s="474"/>
      <c r="K1" s="474"/>
      <c r="L1" s="475"/>
    </row>
    <row r="3" spans="1:12" ht="36.6" customHeight="1" x14ac:dyDescent="0.25"/>
    <row r="35" spans="1:1" ht="26.25" customHeight="1" x14ac:dyDescent="0.25"/>
    <row r="40" spans="1:1" x14ac:dyDescent="0.25">
      <c r="A40" s="114"/>
    </row>
    <row r="41" spans="1:1" x14ac:dyDescent="0.25">
      <c r="A41" s="114"/>
    </row>
  </sheetData>
  <mergeCells count="1">
    <mergeCell ref="A1:L1"/>
  </mergeCells>
  <pageMargins left="0.7" right="0.7" top="0.78740157499999996" bottom="0.78740157499999996" header="0.3" footer="0.3"/>
  <pageSetup paperSize="9" scale="9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14" activePane="bottomRight" state="frozen"/>
      <selection activeCell="N48" sqref="N48:P48"/>
      <selection pane="topRight" activeCell="N48" sqref="N48:P48"/>
      <selection pane="bottomLeft" activeCell="N48" sqref="N48:P48"/>
      <selection pane="bottomRight" activeCell="N48" sqref="N48:P48"/>
    </sheetView>
  </sheetViews>
  <sheetFormatPr defaultColWidth="11" defaultRowHeight="12.75" x14ac:dyDescent="0.2"/>
  <cols>
    <col min="1" max="1" width="3.125" style="75" customWidth="1"/>
    <col min="2" max="2" width="47.5" style="80" customWidth="1"/>
    <col min="3" max="3" width="7.5" style="74" customWidth="1"/>
    <col min="4" max="4" width="47.5" style="75" customWidth="1"/>
    <col min="5" max="16384" width="11" style="75"/>
  </cols>
  <sheetData>
    <row r="1" spans="2:8" ht="18.75" thickBot="1" x14ac:dyDescent="0.25">
      <c r="B1" s="491" t="s">
        <v>645</v>
      </c>
      <c r="C1" s="492"/>
      <c r="D1" s="493"/>
    </row>
    <row r="3" spans="2:8" ht="15" x14ac:dyDescent="0.25">
      <c r="B3" s="81" t="s">
        <v>208</v>
      </c>
      <c r="D3" s="79" t="s">
        <v>209</v>
      </c>
    </row>
    <row r="4" spans="2:8" x14ac:dyDescent="0.2">
      <c r="B4" s="73" t="s">
        <v>198</v>
      </c>
      <c r="D4" s="73" t="s">
        <v>198</v>
      </c>
      <c r="H4" s="75" t="str">
        <f>""</f>
        <v/>
      </c>
    </row>
    <row r="5" spans="2:8" x14ac:dyDescent="0.2">
      <c r="B5" s="72" t="s">
        <v>206</v>
      </c>
      <c r="D5" s="72" t="s">
        <v>206</v>
      </c>
      <c r="H5" s="75" t="str">
        <f>""</f>
        <v/>
      </c>
    </row>
    <row r="6" spans="2:8" x14ac:dyDescent="0.2">
      <c r="B6" s="72" t="s">
        <v>133</v>
      </c>
      <c r="D6" s="72" t="s">
        <v>151</v>
      </c>
    </row>
    <row r="7" spans="2:8" x14ac:dyDescent="0.2">
      <c r="B7" s="72" t="s">
        <v>134</v>
      </c>
      <c r="D7" s="72" t="s">
        <v>162</v>
      </c>
    </row>
    <row r="8" spans="2:8" x14ac:dyDescent="0.2">
      <c r="B8" s="72" t="s">
        <v>135</v>
      </c>
      <c r="D8" s="72" t="s">
        <v>207</v>
      </c>
    </row>
    <row r="9" spans="2:8" x14ac:dyDescent="0.2">
      <c r="B9" s="72" t="s">
        <v>192</v>
      </c>
    </row>
    <row r="10" spans="2:8" ht="15" x14ac:dyDescent="0.25">
      <c r="B10" s="72" t="s">
        <v>191</v>
      </c>
      <c r="D10" s="79" t="s">
        <v>210</v>
      </c>
    </row>
    <row r="11" spans="2:8" x14ac:dyDescent="0.2">
      <c r="B11" s="72" t="s">
        <v>136</v>
      </c>
      <c r="D11" s="73" t="s">
        <v>198</v>
      </c>
    </row>
    <row r="12" spans="2:8" x14ac:dyDescent="0.2">
      <c r="B12" s="72" t="s">
        <v>137</v>
      </c>
      <c r="D12" s="72" t="s">
        <v>206</v>
      </c>
    </row>
    <row r="13" spans="2:8" x14ac:dyDescent="0.2">
      <c r="B13" s="72" t="s">
        <v>138</v>
      </c>
      <c r="D13" s="72" t="s">
        <v>133</v>
      </c>
    </row>
    <row r="14" spans="2:8" x14ac:dyDescent="0.2">
      <c r="B14" s="72" t="s">
        <v>190</v>
      </c>
      <c r="D14" s="72" t="s">
        <v>134</v>
      </c>
    </row>
    <row r="15" spans="2:8" x14ac:dyDescent="0.2">
      <c r="B15" s="72" t="s">
        <v>221</v>
      </c>
      <c r="D15" s="72" t="s">
        <v>135</v>
      </c>
    </row>
    <row r="16" spans="2:8" x14ac:dyDescent="0.2">
      <c r="B16" s="72" t="s">
        <v>189</v>
      </c>
      <c r="D16" s="72" t="s">
        <v>136</v>
      </c>
    </row>
    <row r="17" spans="2:4" x14ac:dyDescent="0.2">
      <c r="B17" s="72" t="s">
        <v>139</v>
      </c>
      <c r="D17" s="72" t="s">
        <v>190</v>
      </c>
    </row>
    <row r="18" spans="2:4" x14ac:dyDescent="0.2">
      <c r="B18" s="72" t="s">
        <v>140</v>
      </c>
      <c r="D18" s="72" t="s">
        <v>221</v>
      </c>
    </row>
    <row r="19" spans="2:4" x14ac:dyDescent="0.2">
      <c r="B19" s="72" t="s">
        <v>141</v>
      </c>
      <c r="D19" s="72" t="s">
        <v>139</v>
      </c>
    </row>
    <row r="20" spans="2:4" x14ac:dyDescent="0.2">
      <c r="B20" s="72" t="s">
        <v>188</v>
      </c>
      <c r="D20" s="72" t="s">
        <v>140</v>
      </c>
    </row>
    <row r="21" spans="2:4" x14ac:dyDescent="0.2">
      <c r="B21" s="72" t="s">
        <v>142</v>
      </c>
      <c r="D21" s="72" t="s">
        <v>141</v>
      </c>
    </row>
    <row r="22" spans="2:4" x14ac:dyDescent="0.2">
      <c r="B22" s="72" t="s">
        <v>187</v>
      </c>
      <c r="D22" s="72" t="s">
        <v>149</v>
      </c>
    </row>
    <row r="23" spans="2:4" x14ac:dyDescent="0.2">
      <c r="B23" s="72" t="s">
        <v>143</v>
      </c>
      <c r="D23" s="72" t="s">
        <v>151</v>
      </c>
    </row>
    <row r="24" spans="2:4" x14ac:dyDescent="0.2">
      <c r="B24" s="72" t="s">
        <v>144</v>
      </c>
      <c r="D24" s="72" t="s">
        <v>184</v>
      </c>
    </row>
    <row r="25" spans="2:4" x14ac:dyDescent="0.2">
      <c r="B25" s="72" t="s">
        <v>214</v>
      </c>
      <c r="D25" s="72" t="s">
        <v>173</v>
      </c>
    </row>
    <row r="26" spans="2:4" x14ac:dyDescent="0.2">
      <c r="B26" s="72" t="s">
        <v>145</v>
      </c>
      <c r="D26" s="72" t="s">
        <v>174</v>
      </c>
    </row>
    <row r="27" spans="2:4" x14ac:dyDescent="0.2">
      <c r="B27" s="72" t="s">
        <v>146</v>
      </c>
      <c r="D27" s="72" t="s">
        <v>207</v>
      </c>
    </row>
    <row r="28" spans="2:4" x14ac:dyDescent="0.2">
      <c r="B28" s="72" t="s">
        <v>147</v>
      </c>
    </row>
    <row r="29" spans="2:4" ht="15" x14ac:dyDescent="0.25">
      <c r="B29" s="72" t="s">
        <v>148</v>
      </c>
      <c r="D29" s="79" t="s">
        <v>211</v>
      </c>
    </row>
    <row r="30" spans="2:4" x14ac:dyDescent="0.2">
      <c r="B30" s="72" t="s">
        <v>218</v>
      </c>
      <c r="D30" s="73" t="s">
        <v>198</v>
      </c>
    </row>
    <row r="31" spans="2:4" x14ac:dyDescent="0.2">
      <c r="B31" s="72" t="s">
        <v>186</v>
      </c>
      <c r="D31" s="72" t="s">
        <v>192</v>
      </c>
    </row>
    <row r="32" spans="2:4" x14ac:dyDescent="0.2">
      <c r="B32" s="72" t="s">
        <v>185</v>
      </c>
      <c r="D32" s="72" t="s">
        <v>191</v>
      </c>
    </row>
    <row r="33" spans="2:4" x14ac:dyDescent="0.2">
      <c r="B33" s="72" t="s">
        <v>149</v>
      </c>
      <c r="D33" s="72" t="s">
        <v>137</v>
      </c>
    </row>
    <row r="34" spans="2:4" x14ac:dyDescent="0.2">
      <c r="B34" s="72" t="s">
        <v>215</v>
      </c>
      <c r="D34" s="72" t="s">
        <v>138</v>
      </c>
    </row>
    <row r="35" spans="2:4" x14ac:dyDescent="0.2">
      <c r="B35" s="72" t="s">
        <v>150</v>
      </c>
      <c r="D35" s="72" t="s">
        <v>189</v>
      </c>
    </row>
    <row r="36" spans="2:4" x14ac:dyDescent="0.2">
      <c r="B36" s="72" t="s">
        <v>151</v>
      </c>
      <c r="D36" s="72" t="s">
        <v>215</v>
      </c>
    </row>
    <row r="37" spans="2:4" x14ac:dyDescent="0.2">
      <c r="B37" s="72" t="s">
        <v>184</v>
      </c>
      <c r="D37" s="72" t="s">
        <v>150</v>
      </c>
    </row>
    <row r="38" spans="2:4" x14ac:dyDescent="0.2">
      <c r="B38" s="72" t="s">
        <v>183</v>
      </c>
      <c r="D38" s="72" t="s">
        <v>216</v>
      </c>
    </row>
    <row r="39" spans="2:4" x14ac:dyDescent="0.2">
      <c r="B39" s="72" t="s">
        <v>182</v>
      </c>
      <c r="D39" s="72" t="s">
        <v>152</v>
      </c>
    </row>
    <row r="40" spans="2:4" x14ac:dyDescent="0.2">
      <c r="B40" s="72" t="s">
        <v>216</v>
      </c>
      <c r="D40" s="72" t="s">
        <v>153</v>
      </c>
    </row>
    <row r="41" spans="2:4" x14ac:dyDescent="0.2">
      <c r="B41" s="72" t="s">
        <v>217</v>
      </c>
      <c r="D41" s="72" t="s">
        <v>154</v>
      </c>
    </row>
    <row r="42" spans="2:4" ht="25.5" x14ac:dyDescent="0.2">
      <c r="B42" s="72" t="s">
        <v>152</v>
      </c>
      <c r="D42" s="76" t="s">
        <v>219</v>
      </c>
    </row>
    <row r="43" spans="2:4" x14ac:dyDescent="0.2">
      <c r="B43" s="72" t="s">
        <v>153</v>
      </c>
      <c r="D43" s="72" t="s">
        <v>155</v>
      </c>
    </row>
    <row r="44" spans="2:4" x14ac:dyDescent="0.2">
      <c r="B44" s="72" t="s">
        <v>154</v>
      </c>
      <c r="D44" s="72" t="s">
        <v>156</v>
      </c>
    </row>
    <row r="45" spans="2:4" ht="25.5" x14ac:dyDescent="0.2">
      <c r="B45" s="76" t="s">
        <v>219</v>
      </c>
      <c r="D45" s="72" t="s">
        <v>157</v>
      </c>
    </row>
    <row r="46" spans="2:4" x14ac:dyDescent="0.2">
      <c r="B46" s="72" t="s">
        <v>155</v>
      </c>
      <c r="D46" s="72" t="s">
        <v>158</v>
      </c>
    </row>
    <row r="47" spans="2:4" x14ac:dyDescent="0.2">
      <c r="B47" s="72" t="s">
        <v>156</v>
      </c>
      <c r="D47" s="72" t="s">
        <v>203</v>
      </c>
    </row>
    <row r="48" spans="2:4" x14ac:dyDescent="0.2">
      <c r="B48" s="72" t="s">
        <v>157</v>
      </c>
      <c r="D48" s="72" t="s">
        <v>159</v>
      </c>
    </row>
    <row r="49" spans="2:4" x14ac:dyDescent="0.2">
      <c r="B49" s="72" t="s">
        <v>158</v>
      </c>
      <c r="D49" s="72" t="s">
        <v>160</v>
      </c>
    </row>
    <row r="50" spans="2:4" ht="25.5" x14ac:dyDescent="0.2">
      <c r="B50" s="72" t="s">
        <v>203</v>
      </c>
      <c r="D50" s="76" t="s">
        <v>220</v>
      </c>
    </row>
    <row r="51" spans="2:4" x14ac:dyDescent="0.2">
      <c r="B51" s="72" t="s">
        <v>159</v>
      </c>
      <c r="D51" s="72" t="s">
        <v>181</v>
      </c>
    </row>
    <row r="52" spans="2:4" x14ac:dyDescent="0.2">
      <c r="B52" s="72" t="s">
        <v>160</v>
      </c>
      <c r="D52" s="72" t="s">
        <v>205</v>
      </c>
    </row>
    <row r="53" spans="2:4" ht="25.5" x14ac:dyDescent="0.2">
      <c r="B53" s="76" t="s">
        <v>220</v>
      </c>
      <c r="D53" s="72" t="s">
        <v>204</v>
      </c>
    </row>
    <row r="54" spans="2:4" x14ac:dyDescent="0.2">
      <c r="B54" s="72" t="s">
        <v>181</v>
      </c>
      <c r="D54" s="72" t="s">
        <v>161</v>
      </c>
    </row>
    <row r="55" spans="2:4" x14ac:dyDescent="0.2">
      <c r="B55" s="72" t="s">
        <v>205</v>
      </c>
      <c r="D55" s="72" t="s">
        <v>168</v>
      </c>
    </row>
    <row r="56" spans="2:4" x14ac:dyDescent="0.2">
      <c r="B56" s="72" t="s">
        <v>204</v>
      </c>
      <c r="D56" s="72" t="s">
        <v>169</v>
      </c>
    </row>
    <row r="57" spans="2:4" x14ac:dyDescent="0.2">
      <c r="B57" s="72" t="s">
        <v>161</v>
      </c>
      <c r="D57" s="72" t="s">
        <v>170</v>
      </c>
    </row>
    <row r="58" spans="2:4" x14ac:dyDescent="0.2">
      <c r="B58" s="72" t="s">
        <v>162</v>
      </c>
      <c r="D58" s="72" t="s">
        <v>171</v>
      </c>
    </row>
    <row r="59" spans="2:4" x14ac:dyDescent="0.2">
      <c r="B59" s="72" t="s">
        <v>163</v>
      </c>
      <c r="D59" s="72" t="s">
        <v>172</v>
      </c>
    </row>
    <row r="60" spans="2:4" x14ac:dyDescent="0.2">
      <c r="B60" s="72" t="s">
        <v>164</v>
      </c>
      <c r="D60" s="72" t="s">
        <v>180</v>
      </c>
    </row>
    <row r="61" spans="2:4" x14ac:dyDescent="0.2">
      <c r="B61" s="72" t="s">
        <v>165</v>
      </c>
      <c r="D61" s="72" t="s">
        <v>207</v>
      </c>
    </row>
    <row r="62" spans="2:4" x14ac:dyDescent="0.2">
      <c r="B62" s="72" t="s">
        <v>166</v>
      </c>
    </row>
    <row r="63" spans="2:4" ht="15" x14ac:dyDescent="0.25">
      <c r="B63" s="72" t="s">
        <v>167</v>
      </c>
      <c r="D63" s="79" t="s">
        <v>212</v>
      </c>
    </row>
    <row r="64" spans="2:4" x14ac:dyDescent="0.2">
      <c r="B64" s="72" t="s">
        <v>168</v>
      </c>
      <c r="D64" s="73" t="s">
        <v>198</v>
      </c>
    </row>
    <row r="65" spans="2:4" x14ac:dyDescent="0.2">
      <c r="B65" s="72" t="s">
        <v>169</v>
      </c>
      <c r="D65" s="72"/>
    </row>
    <row r="66" spans="2:4" x14ac:dyDescent="0.2">
      <c r="B66" s="72" t="s">
        <v>170</v>
      </c>
      <c r="D66" s="72" t="s">
        <v>143</v>
      </c>
    </row>
    <row r="67" spans="2:4" x14ac:dyDescent="0.2">
      <c r="B67" s="72" t="s">
        <v>171</v>
      </c>
      <c r="D67" s="72" t="s">
        <v>144</v>
      </c>
    </row>
    <row r="68" spans="2:4" x14ac:dyDescent="0.2">
      <c r="B68" s="72" t="s">
        <v>213</v>
      </c>
      <c r="D68" s="72" t="s">
        <v>214</v>
      </c>
    </row>
    <row r="69" spans="2:4" x14ac:dyDescent="0.2">
      <c r="B69" s="72" t="s">
        <v>172</v>
      </c>
      <c r="D69" s="72" t="s">
        <v>146</v>
      </c>
    </row>
    <row r="70" spans="2:4" x14ac:dyDescent="0.2">
      <c r="B70" s="72" t="s">
        <v>173</v>
      </c>
      <c r="D70" s="72" t="s">
        <v>148</v>
      </c>
    </row>
    <row r="71" spans="2:4" x14ac:dyDescent="0.2">
      <c r="B71" s="72" t="s">
        <v>174</v>
      </c>
      <c r="D71" s="72" t="s">
        <v>218</v>
      </c>
    </row>
    <row r="72" spans="2:4" x14ac:dyDescent="0.2">
      <c r="B72" s="72" t="s">
        <v>180</v>
      </c>
      <c r="D72" s="72" t="s">
        <v>217</v>
      </c>
    </row>
    <row r="73" spans="2:4" x14ac:dyDescent="0.2">
      <c r="B73" s="72" t="s">
        <v>175</v>
      </c>
      <c r="D73" s="72" t="s">
        <v>163</v>
      </c>
    </row>
    <row r="74" spans="2:4" ht="25.5" x14ac:dyDescent="0.2">
      <c r="B74" s="76" t="s">
        <v>179</v>
      </c>
      <c r="D74" s="72" t="s">
        <v>164</v>
      </c>
    </row>
    <row r="75" spans="2:4" ht="25.5" x14ac:dyDescent="0.2">
      <c r="B75" s="76" t="s">
        <v>178</v>
      </c>
      <c r="D75" s="72" t="s">
        <v>165</v>
      </c>
    </row>
    <row r="76" spans="2:4" x14ac:dyDescent="0.2">
      <c r="B76" s="72" t="s">
        <v>176</v>
      </c>
      <c r="D76" s="72" t="s">
        <v>166</v>
      </c>
    </row>
    <row r="77" spans="2:4" x14ac:dyDescent="0.2">
      <c r="B77" s="72" t="s">
        <v>177</v>
      </c>
      <c r="D77" s="72" t="s">
        <v>167</v>
      </c>
    </row>
    <row r="78" spans="2:4" x14ac:dyDescent="0.2">
      <c r="B78" s="77"/>
      <c r="D78" s="72" t="s">
        <v>207</v>
      </c>
    </row>
    <row r="79" spans="2:4" x14ac:dyDescent="0.2">
      <c r="B79" s="78" t="s">
        <v>72</v>
      </c>
    </row>
    <row r="80" spans="2:4" ht="15" x14ac:dyDescent="0.25">
      <c r="B80" s="72" t="s">
        <v>4</v>
      </c>
      <c r="D80" s="79" t="s">
        <v>222</v>
      </c>
    </row>
    <row r="81" spans="2:4" x14ac:dyDescent="0.2">
      <c r="B81" s="72" t="s">
        <v>5</v>
      </c>
      <c r="D81" s="73" t="s">
        <v>198</v>
      </c>
    </row>
    <row r="82" spans="2:4" x14ac:dyDescent="0.2">
      <c r="D82" s="72" t="s">
        <v>136</v>
      </c>
    </row>
    <row r="83" spans="2:4" x14ac:dyDescent="0.2">
      <c r="D83" s="72" t="s">
        <v>207</v>
      </c>
    </row>
  </sheetData>
  <mergeCells count="1">
    <mergeCell ref="B1:D1"/>
  </mergeCells>
  <conditionalFormatting sqref="C6:C1048576 C2:C4">
    <cfRule type="containsText" dxfId="289" priority="5" operator="containsText" text="B2">
      <formula>NOT(ISERROR(SEARCH("B2",C2)))</formula>
    </cfRule>
    <cfRule type="containsText" dxfId="288" priority="6" operator="containsText" text="B1">
      <formula>NOT(ISERROR(SEARCH("B1",C2)))</formula>
    </cfRule>
    <cfRule type="containsText" dxfId="287" priority="7" operator="containsText" text="A2">
      <formula>NOT(ISERROR(SEARCH("A2",C2)))</formula>
    </cfRule>
    <cfRule type="containsText" dxfId="286" priority="8" operator="containsText" text="A1">
      <formula>NOT(ISERROR(SEARCH("A1",C2)))</formula>
    </cfRule>
  </conditionalFormatting>
  <conditionalFormatting sqref="C5">
    <cfRule type="containsText" dxfId="285" priority="1" operator="containsText" text="B2">
      <formula>NOT(ISERROR(SEARCH("B2",C5)))</formula>
    </cfRule>
    <cfRule type="containsText" dxfId="284" priority="2" operator="containsText" text="B1">
      <formula>NOT(ISERROR(SEARCH("B1",C5)))</formula>
    </cfRule>
    <cfRule type="containsText" dxfId="283" priority="3" operator="containsText" text="A2">
      <formula>NOT(ISERROR(SEARCH("A2",C5)))</formula>
    </cfRule>
    <cfRule type="containsText" dxfId="282" priority="4" operator="containsText" text="A1">
      <formula>NOT(ISERROR(SEARCH("A1",C5)))</formula>
    </cfRule>
  </conditionalFormatting>
  <pageMargins left="0.7" right="0.7" top="0.75" bottom="0.75" header="0.3" footer="0.3"/>
  <pageSetup paperSize="9" scale="65"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N48" sqref="N48:P48"/>
      <selection pane="topRight" activeCell="N48" sqref="N48:P48"/>
      <selection pane="bottomLeft" activeCell="N48" sqref="N48:P48"/>
      <selection pane="bottomRight" activeCell="N48" sqref="N48:P48"/>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491" t="s">
        <v>104</v>
      </c>
      <c r="B1" s="492"/>
      <c r="C1" s="492"/>
      <c r="D1" s="492"/>
      <c r="E1" s="492"/>
      <c r="F1" s="492"/>
      <c r="G1" s="492"/>
      <c r="H1" s="493"/>
    </row>
    <row r="2" spans="1:8" ht="18.75" thickBot="1" x14ac:dyDescent="0.3">
      <c r="A2" s="21"/>
    </row>
    <row r="3" spans="1:8" ht="20.25" customHeight="1" x14ac:dyDescent="0.25">
      <c r="A3" s="501" t="s">
        <v>31</v>
      </c>
      <c r="B3" s="506" t="s">
        <v>105</v>
      </c>
      <c r="C3" s="507"/>
      <c r="D3" s="507"/>
      <c r="E3" s="507"/>
      <c r="F3" s="508"/>
      <c r="G3" s="497" t="s">
        <v>106</v>
      </c>
      <c r="H3" s="498"/>
    </row>
    <row r="4" spans="1:8" ht="35.1" customHeight="1" x14ac:dyDescent="0.25">
      <c r="A4" s="502"/>
      <c r="B4" s="504" t="s">
        <v>49</v>
      </c>
      <c r="C4" s="83" t="s">
        <v>32</v>
      </c>
      <c r="D4" s="83" t="s">
        <v>32</v>
      </c>
      <c r="E4" s="84" t="s">
        <v>33</v>
      </c>
      <c r="F4" s="84" t="s">
        <v>35</v>
      </c>
      <c r="G4" s="495" t="s">
        <v>49</v>
      </c>
      <c r="H4" s="60" t="s">
        <v>97</v>
      </c>
    </row>
    <row r="5" spans="1:8" ht="36.950000000000003" customHeight="1" thickBot="1" x14ac:dyDescent="0.3">
      <c r="A5" s="503"/>
      <c r="B5" s="505"/>
      <c r="C5" s="115" t="s">
        <v>252</v>
      </c>
      <c r="D5" s="115" t="s">
        <v>253</v>
      </c>
      <c r="E5" s="85" t="s">
        <v>34</v>
      </c>
      <c r="F5" s="85" t="s">
        <v>36</v>
      </c>
      <c r="G5" s="496"/>
      <c r="H5" s="61" t="s">
        <v>119</v>
      </c>
    </row>
    <row r="6" spans="1:8" ht="15.75" x14ac:dyDescent="0.25">
      <c r="A6" s="22" t="s">
        <v>37</v>
      </c>
      <c r="B6" s="23"/>
      <c r="C6" s="24" t="s">
        <v>57</v>
      </c>
      <c r="D6" s="24" t="s">
        <v>57</v>
      </c>
      <c r="E6" s="86" t="s">
        <v>57</v>
      </c>
      <c r="F6" s="86" t="s">
        <v>57</v>
      </c>
      <c r="G6" s="62" t="s">
        <v>223</v>
      </c>
      <c r="H6" s="63" t="s">
        <v>57</v>
      </c>
    </row>
    <row r="7" spans="1:8" ht="27" customHeight="1" x14ac:dyDescent="0.25">
      <c r="A7" s="25" t="s">
        <v>6</v>
      </c>
      <c r="B7" s="19" t="s">
        <v>50</v>
      </c>
      <c r="C7" s="19" t="s">
        <v>7</v>
      </c>
      <c r="D7" s="19" t="s">
        <v>7</v>
      </c>
      <c r="E7" s="12" t="s">
        <v>224</v>
      </c>
      <c r="F7" s="12" t="s">
        <v>225</v>
      </c>
      <c r="G7" s="64" t="s">
        <v>107</v>
      </c>
      <c r="H7" s="65" t="s">
        <v>109</v>
      </c>
    </row>
    <row r="8" spans="1:8" x14ac:dyDescent="0.25">
      <c r="A8" s="25" t="s">
        <v>8</v>
      </c>
      <c r="B8" s="19" t="s">
        <v>50</v>
      </c>
      <c r="C8" s="19" t="s">
        <v>9</v>
      </c>
      <c r="D8" s="19" t="s">
        <v>9</v>
      </c>
      <c r="E8" s="12" t="s">
        <v>39</v>
      </c>
      <c r="F8" s="12" t="s">
        <v>39</v>
      </c>
      <c r="G8" s="64" t="s">
        <v>39</v>
      </c>
      <c r="H8" s="65" t="s">
        <v>39</v>
      </c>
    </row>
    <row r="9" spans="1:8" x14ac:dyDescent="0.25">
      <c r="A9" s="25" t="s">
        <v>88</v>
      </c>
      <c r="B9" s="19" t="s">
        <v>50</v>
      </c>
      <c r="C9" s="19" t="s">
        <v>89</v>
      </c>
      <c r="D9" s="20" t="s">
        <v>39</v>
      </c>
      <c r="E9" s="87" t="s">
        <v>39</v>
      </c>
      <c r="F9" s="87" t="s">
        <v>39</v>
      </c>
      <c r="G9" s="64" t="s">
        <v>39</v>
      </c>
      <c r="H9" s="66" t="s">
        <v>39</v>
      </c>
    </row>
    <row r="10" spans="1:8" ht="33.6" customHeight="1" x14ac:dyDescent="0.25">
      <c r="A10" s="25" t="s">
        <v>41</v>
      </c>
      <c r="B10" s="19" t="s">
        <v>50</v>
      </c>
      <c r="C10" s="19" t="s">
        <v>11</v>
      </c>
      <c r="D10" s="19" t="s">
        <v>11</v>
      </c>
      <c r="E10" s="12" t="s">
        <v>226</v>
      </c>
      <c r="F10" s="12" t="s">
        <v>227</v>
      </c>
      <c r="G10" s="64" t="s">
        <v>108</v>
      </c>
      <c r="H10" s="65" t="s">
        <v>112</v>
      </c>
    </row>
    <row r="11" spans="1:8" ht="28.5" x14ac:dyDescent="0.25">
      <c r="A11" s="25" t="s">
        <v>40</v>
      </c>
      <c r="B11" s="19" t="s">
        <v>50</v>
      </c>
      <c r="C11" s="19" t="s">
        <v>13</v>
      </c>
      <c r="D11" s="19" t="s">
        <v>13</v>
      </c>
      <c r="E11" s="12" t="s">
        <v>228</v>
      </c>
      <c r="F11" s="12" t="s">
        <v>229</v>
      </c>
      <c r="G11" s="64" t="s">
        <v>108</v>
      </c>
      <c r="H11" s="65" t="s">
        <v>112</v>
      </c>
    </row>
    <row r="12" spans="1:8" ht="85.5" x14ac:dyDescent="0.25">
      <c r="A12" s="25" t="s">
        <v>42</v>
      </c>
      <c r="B12" s="19"/>
      <c r="C12" s="19" t="s">
        <v>52</v>
      </c>
      <c r="D12" s="19" t="s">
        <v>249</v>
      </c>
      <c r="E12" s="12" t="s">
        <v>251</v>
      </c>
      <c r="F12" s="12" t="s">
        <v>250</v>
      </c>
      <c r="G12" s="64" t="s">
        <v>111</v>
      </c>
      <c r="H12" s="65" t="s">
        <v>110</v>
      </c>
    </row>
    <row r="13" spans="1:8" ht="44.1" customHeight="1" x14ac:dyDescent="0.25">
      <c r="A13" s="82" t="s">
        <v>120</v>
      </c>
      <c r="B13" s="19" t="s">
        <v>50</v>
      </c>
      <c r="C13" s="19" t="s">
        <v>21</v>
      </c>
      <c r="D13" s="19" t="s">
        <v>21</v>
      </c>
      <c r="E13" s="19" t="s">
        <v>68</v>
      </c>
      <c r="F13" s="19" t="s">
        <v>58</v>
      </c>
      <c r="G13" s="64" t="s">
        <v>107</v>
      </c>
      <c r="H13" s="65" t="s">
        <v>113</v>
      </c>
    </row>
    <row r="14" spans="1:8" x14ac:dyDescent="0.25">
      <c r="A14" s="25" t="s">
        <v>43</v>
      </c>
      <c r="B14" s="19" t="s">
        <v>51</v>
      </c>
      <c r="C14" s="19" t="s">
        <v>24</v>
      </c>
      <c r="D14" s="19" t="s">
        <v>24</v>
      </c>
      <c r="E14" s="19" t="s">
        <v>69</v>
      </c>
      <c r="F14" s="19" t="s">
        <v>59</v>
      </c>
      <c r="G14" s="64" t="s">
        <v>39</v>
      </c>
      <c r="H14" s="65" t="s">
        <v>39</v>
      </c>
    </row>
    <row r="15" spans="1:8" ht="30" customHeight="1" x14ac:dyDescent="0.25">
      <c r="A15" s="25" t="s">
        <v>44</v>
      </c>
      <c r="B15" s="19" t="s">
        <v>51</v>
      </c>
      <c r="C15" s="19" t="s">
        <v>26</v>
      </c>
      <c r="D15" s="19" t="s">
        <v>26</v>
      </c>
      <c r="E15" s="19" t="s">
        <v>70</v>
      </c>
      <c r="F15" s="19" t="s">
        <v>60</v>
      </c>
      <c r="G15" s="509" t="s">
        <v>114</v>
      </c>
      <c r="H15" s="510"/>
    </row>
    <row r="16" spans="1:8" x14ac:dyDescent="0.25">
      <c r="A16" s="25" t="s">
        <v>45</v>
      </c>
      <c r="B16" s="19" t="s">
        <v>51</v>
      </c>
      <c r="C16" s="19" t="s">
        <v>28</v>
      </c>
      <c r="D16" s="19" t="s">
        <v>28</v>
      </c>
      <c r="E16" s="19" t="s">
        <v>38</v>
      </c>
      <c r="F16" s="19" t="s">
        <v>61</v>
      </c>
      <c r="G16" s="64" t="s">
        <v>108</v>
      </c>
      <c r="H16" s="65" t="s">
        <v>112</v>
      </c>
    </row>
    <row r="17" spans="1:8" x14ac:dyDescent="0.25">
      <c r="A17" s="25"/>
      <c r="B17" s="19"/>
      <c r="C17" s="19"/>
      <c r="D17" s="19"/>
      <c r="E17" s="19"/>
      <c r="F17" s="19"/>
      <c r="G17" s="64"/>
      <c r="H17" s="65"/>
    </row>
    <row r="18" spans="1:8" x14ac:dyDescent="0.25">
      <c r="A18" s="25" t="s">
        <v>46</v>
      </c>
      <c r="B18" s="19"/>
      <c r="C18" s="19" t="s">
        <v>87</v>
      </c>
      <c r="D18" s="19" t="s">
        <v>87</v>
      </c>
      <c r="E18" s="19" t="s">
        <v>87</v>
      </c>
      <c r="F18" s="64" t="s">
        <v>87</v>
      </c>
      <c r="G18" s="64"/>
      <c r="H18" s="65" t="s">
        <v>87</v>
      </c>
    </row>
    <row r="19" spans="1:8" ht="100.5" thickBot="1" x14ac:dyDescent="0.3">
      <c r="A19" s="26" t="s">
        <v>48</v>
      </c>
      <c r="B19" s="27"/>
      <c r="C19" s="27" t="s">
        <v>53</v>
      </c>
      <c r="D19" s="27" t="s">
        <v>56</v>
      </c>
      <c r="E19" s="27" t="s">
        <v>54</v>
      </c>
      <c r="F19" s="27" t="s">
        <v>55</v>
      </c>
      <c r="G19" s="67"/>
      <c r="H19" s="68"/>
    </row>
    <row r="20" spans="1:8" x14ac:dyDescent="0.25">
      <c r="A20" s="9"/>
      <c r="B20" s="9"/>
      <c r="C20" s="9"/>
      <c r="D20" s="9"/>
      <c r="E20" s="9"/>
      <c r="F20" s="9"/>
      <c r="G20" s="14"/>
      <c r="H20" s="14"/>
    </row>
    <row r="21" spans="1:8" ht="254.1" customHeight="1" x14ac:dyDescent="0.25">
      <c r="A21" s="9"/>
      <c r="B21" s="9"/>
      <c r="C21" s="9"/>
      <c r="D21" s="9"/>
      <c r="E21" s="499" t="s">
        <v>248</v>
      </c>
      <c r="F21" s="500"/>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494"/>
    </row>
    <row r="32" spans="1:8" x14ac:dyDescent="0.25">
      <c r="H32" s="494"/>
    </row>
    <row r="33" spans="1:8" x14ac:dyDescent="0.25">
      <c r="H33" s="494"/>
    </row>
    <row r="34" spans="1:8" x14ac:dyDescent="0.25">
      <c r="H34" s="494"/>
    </row>
    <row r="35" spans="1:8" x14ac:dyDescent="0.25">
      <c r="H35" s="494"/>
    </row>
    <row r="36" spans="1:8" x14ac:dyDescent="0.25">
      <c r="H36" s="494"/>
    </row>
    <row r="43" spans="1:8" x14ac:dyDescent="0.25">
      <c r="A43" s="2"/>
    </row>
  </sheetData>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A37" zoomScaleNormal="100" workbookViewId="0">
      <selection activeCell="D11" sqref="D11:F11"/>
    </sheetView>
  </sheetViews>
  <sheetFormatPr defaultColWidth="11" defaultRowHeight="14.25" x14ac:dyDescent="0.25"/>
  <cols>
    <col min="1" max="1" width="4.5" style="1" customWidth="1"/>
    <col min="2" max="2" width="58.5" style="2" customWidth="1"/>
    <col min="3" max="3" width="13.125" style="2" customWidth="1"/>
    <col min="4" max="4" width="11.625" style="3" customWidth="1"/>
    <col min="5" max="5" width="15.5" style="3" customWidth="1"/>
    <col min="6" max="6" width="15.5" style="2" customWidth="1"/>
    <col min="7" max="7" width="17" style="4" customWidth="1"/>
    <col min="8" max="13" width="11" style="5"/>
    <col min="14" max="16384" width="11" style="3"/>
  </cols>
  <sheetData>
    <row r="1" spans="1:13" ht="5.25" customHeight="1" x14ac:dyDescent="0.25"/>
    <row r="2" spans="1:13" ht="41.45" customHeight="1" x14ac:dyDescent="0.25">
      <c r="B2" s="21" t="s">
        <v>0</v>
      </c>
      <c r="C2" s="539" t="s">
        <v>106</v>
      </c>
      <c r="D2" s="539"/>
      <c r="E2" s="539"/>
      <c r="F2" s="539"/>
      <c r="H2" s="10"/>
    </row>
    <row r="3" spans="1:13" ht="5.25" customHeight="1" thickBot="1" x14ac:dyDescent="0.3"/>
    <row r="4" spans="1:13" ht="17.25" customHeight="1" x14ac:dyDescent="0.25">
      <c r="A4" s="6" t="s">
        <v>85</v>
      </c>
      <c r="B4" s="517" t="s">
        <v>493</v>
      </c>
      <c r="C4" s="518"/>
      <c r="D4" s="521" t="str">
        <f>IF(ISBLANK('1b Formulář_kategorie podniku'!G7),"",'1b Formulář_kategorie podniku'!G7)</f>
        <v/>
      </c>
      <c r="E4" s="521"/>
      <c r="F4" s="522"/>
      <c r="G4" s="5"/>
      <c r="I4" s="3"/>
      <c r="J4" s="3"/>
      <c r="K4" s="3"/>
      <c r="L4" s="3"/>
      <c r="M4" s="3"/>
    </row>
    <row r="5" spans="1:13" ht="17.25" customHeight="1" x14ac:dyDescent="0.25">
      <c r="B5" s="511" t="s">
        <v>1</v>
      </c>
      <c r="C5" s="512"/>
      <c r="D5" s="521" t="str">
        <f>IF(ISBLANK('1b Formulář_kategorie podniku'!G8),"",'1b Formulář_kategorie podniku'!G8)</f>
        <v/>
      </c>
      <c r="E5" s="521"/>
      <c r="F5" s="522"/>
      <c r="G5" s="7"/>
      <c r="I5" s="3"/>
      <c r="J5" s="3"/>
      <c r="K5" s="3"/>
      <c r="L5" s="3"/>
      <c r="M5" s="3"/>
    </row>
    <row r="6" spans="1:13" ht="17.25" customHeight="1" x14ac:dyDescent="0.25">
      <c r="B6" s="511" t="s">
        <v>428</v>
      </c>
      <c r="C6" s="512"/>
      <c r="D6" s="521" t="str">
        <f>IF(ISBLANK('1b Formulář_kategorie podniku'!G9),"",'1b Formulář_kategorie podniku'!G9)</f>
        <v/>
      </c>
      <c r="E6" s="521"/>
      <c r="F6" s="522"/>
      <c r="G6" s="7"/>
      <c r="I6" s="3"/>
      <c r="J6" s="3"/>
      <c r="K6" s="3"/>
      <c r="L6" s="3"/>
      <c r="M6" s="3"/>
    </row>
    <row r="7" spans="1:13" ht="17.25" customHeight="1" x14ac:dyDescent="0.25">
      <c r="B7" s="511" t="s">
        <v>657</v>
      </c>
      <c r="C7" s="512"/>
      <c r="D7" s="513" t="str">
        <f>IF(ISBLANK('1b Formulář_kategorie podniku'!G10),"",'1b Formulář_kategorie podniku'!G10)</f>
        <v/>
      </c>
      <c r="E7" s="513"/>
      <c r="F7" s="514"/>
      <c r="G7" s="8"/>
      <c r="I7" s="3"/>
      <c r="J7" s="3"/>
      <c r="K7" s="3"/>
      <c r="L7" s="3"/>
      <c r="M7" s="3"/>
    </row>
    <row r="8" spans="1:13" ht="33.75" customHeight="1" thickBot="1" x14ac:dyDescent="0.3">
      <c r="B8" s="515" t="s">
        <v>492</v>
      </c>
      <c r="C8" s="516"/>
      <c r="D8" s="513" t="str">
        <f>IF(ISBLANK('1b Formulář_kategorie podniku'!G11),"",'1b Formulář_kategorie podniku'!G11)</f>
        <v/>
      </c>
      <c r="E8" s="513"/>
      <c r="F8" s="514"/>
      <c r="I8" s="3"/>
      <c r="J8" s="3"/>
      <c r="K8" s="3"/>
      <c r="L8" s="3"/>
      <c r="M8" s="3"/>
    </row>
    <row r="9" spans="1:13" ht="9.9499999999999993" customHeight="1" thickBot="1" x14ac:dyDescent="0.3">
      <c r="C9" s="9"/>
      <c r="J9" s="10"/>
      <c r="K9" s="3"/>
    </row>
    <row r="10" spans="1:13" ht="17.25" customHeight="1" x14ac:dyDescent="0.25">
      <c r="B10" s="517" t="s">
        <v>100</v>
      </c>
      <c r="C10" s="518"/>
      <c r="D10" s="519" t="str">
        <f>(IF('1b Formulář_kategorie podniku'!N48="MSP","Ano","Ne"))</f>
        <v>Ne</v>
      </c>
      <c r="E10" s="519"/>
      <c r="F10" s="520"/>
      <c r="K10" s="3"/>
    </row>
    <row r="11" spans="1:13" ht="33" customHeight="1" x14ac:dyDescent="0.25">
      <c r="B11" s="523" t="s">
        <v>239</v>
      </c>
      <c r="C11" s="524"/>
      <c r="D11" s="525" t="s">
        <v>72</v>
      </c>
      <c r="E11" s="525"/>
      <c r="F11" s="526"/>
      <c r="K11" s="3"/>
    </row>
    <row r="12" spans="1:13" ht="17.25" customHeight="1" x14ac:dyDescent="0.25">
      <c r="B12" s="511" t="s">
        <v>90</v>
      </c>
      <c r="C12" s="512"/>
      <c r="D12" s="521" t="str">
        <f>IF(ISBLANK('1b Formulář_kategorie podniku'!G13),"",'1b Formulář_kategorie podniku'!G13)</f>
        <v/>
      </c>
      <c r="E12" s="521"/>
      <c r="F12" s="522"/>
      <c r="K12" s="3"/>
    </row>
    <row r="13" spans="1:13" ht="33" customHeight="1" thickBot="1" x14ac:dyDescent="0.3">
      <c r="B13" s="515" t="s">
        <v>132</v>
      </c>
      <c r="C13" s="516"/>
      <c r="D13" s="531" t="str">
        <f>IF('1b Formulář_kategorie podniku'!B46="Ano","Ne","Ano")</f>
        <v>Ano</v>
      </c>
      <c r="E13" s="531"/>
      <c r="F13" s="532"/>
      <c r="K13" s="3"/>
    </row>
    <row r="14" spans="1:13" ht="20.25" customHeight="1" thickBot="1" x14ac:dyDescent="0.3">
      <c r="K14" s="3"/>
    </row>
    <row r="15" spans="1:13" ht="29.1" customHeight="1" thickBot="1" x14ac:dyDescent="0.3">
      <c r="A15" s="6" t="s">
        <v>86</v>
      </c>
      <c r="B15" s="533" t="s">
        <v>103</v>
      </c>
      <c r="C15" s="534"/>
      <c r="D15" s="52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30"/>
      <c r="F15" s="527" t="s">
        <v>247</v>
      </c>
      <c r="G15" s="528"/>
      <c r="K15" s="3"/>
    </row>
    <row r="16" spans="1:13" ht="8.25" customHeight="1" thickBot="1" x14ac:dyDescent="0.3">
      <c r="K16" s="3"/>
    </row>
    <row r="17" spans="1:11" s="5" customFormat="1" ht="20.25" customHeight="1" x14ac:dyDescent="0.25">
      <c r="A17" s="1"/>
      <c r="B17" s="553" t="s">
        <v>194</v>
      </c>
      <c r="C17" s="555" t="s">
        <v>63</v>
      </c>
      <c r="D17" s="555" t="s">
        <v>66</v>
      </c>
      <c r="E17" s="28" t="str">
        <f>IF(OR(D15="kritéria B,C,D,E",D15="kritéria B,C,D"),"RELEVANTNÍ","NERELEVANTNÍ")</f>
        <v>NERELEVANTNÍ</v>
      </c>
      <c r="F17" s="2"/>
      <c r="G17" s="4"/>
      <c r="K17" s="3"/>
    </row>
    <row r="18" spans="1:11" s="5" customFormat="1" ht="20.25" customHeight="1" x14ac:dyDescent="0.25">
      <c r="A18" s="1"/>
      <c r="B18" s="554"/>
      <c r="C18" s="556"/>
      <c r="D18" s="556"/>
      <c r="E18" s="29" t="str">
        <f>IF($D$8&gt;1,$D$8,"")</f>
        <v/>
      </c>
      <c r="F18" s="2"/>
      <c r="G18" s="4"/>
      <c r="K18" s="3"/>
    </row>
    <row r="19" spans="1:11" s="5" customFormat="1" ht="15" customHeight="1" x14ac:dyDescent="0.25">
      <c r="A19" s="1"/>
      <c r="B19" s="307"/>
      <c r="C19" s="308"/>
      <c r="D19" s="308"/>
      <c r="E19" s="309" t="s">
        <v>650</v>
      </c>
      <c r="F19" s="2"/>
      <c r="G19" s="4"/>
    </row>
    <row r="20" spans="1:11" s="5" customFormat="1" ht="21.75" customHeight="1" x14ac:dyDescent="0.25">
      <c r="A20" s="1"/>
      <c r="B20" s="52" t="s">
        <v>15</v>
      </c>
      <c r="C20" s="283" t="s">
        <v>458</v>
      </c>
      <c r="D20" s="283" t="s">
        <v>460</v>
      </c>
      <c r="E20" s="31"/>
      <c r="F20" s="2"/>
      <c r="G20" s="4"/>
    </row>
    <row r="21" spans="1:11" s="5" customFormat="1" ht="47.25" customHeight="1" x14ac:dyDescent="0.25">
      <c r="A21" s="1"/>
      <c r="B21" s="52" t="s">
        <v>193</v>
      </c>
      <c r="C21" s="283" t="s">
        <v>459</v>
      </c>
      <c r="D21" s="283" t="s">
        <v>461</v>
      </c>
      <c r="E21" s="31"/>
      <c r="F21" s="2"/>
      <c r="G21" s="4"/>
    </row>
    <row r="22" spans="1:11" s="5" customFormat="1" ht="30" customHeight="1" x14ac:dyDescent="0.25">
      <c r="A22" s="1"/>
      <c r="B22" s="52" t="s">
        <v>12</v>
      </c>
      <c r="C22" s="283" t="s">
        <v>459</v>
      </c>
      <c r="D22" s="283" t="s">
        <v>461</v>
      </c>
      <c r="E22" s="31"/>
      <c r="F22" s="2"/>
      <c r="G22" s="4"/>
    </row>
    <row r="23" spans="1:11" s="5" customFormat="1" ht="17.25" customHeight="1" thickBot="1" x14ac:dyDescent="0.3">
      <c r="A23" s="1"/>
      <c r="B23" s="536" t="s">
        <v>17</v>
      </c>
      <c r="C23" s="537"/>
      <c r="D23" s="537"/>
      <c r="E23" s="32" t="str">
        <f>IF(AND((E21+E22)&gt;0,E20&gt;0),"Ne",(IF((ABS(E21+E22))&gt;((E20-(E21+E22))/2),"Ano","Ne")))</f>
        <v>Ne</v>
      </c>
      <c r="F23" s="2"/>
      <c r="G23" s="4"/>
    </row>
    <row r="24" spans="1:11" s="5" customFormat="1" ht="9.9499999999999993" customHeight="1" thickBot="1" x14ac:dyDescent="0.3">
      <c r="A24" s="1"/>
      <c r="B24" s="4"/>
      <c r="C24" s="4"/>
      <c r="E24" s="3"/>
      <c r="F24" s="2"/>
      <c r="G24" s="4"/>
    </row>
    <row r="25" spans="1:11" s="5" customFormat="1" ht="20.25" customHeight="1" x14ac:dyDescent="0.25">
      <c r="A25" s="1"/>
      <c r="B25" s="55" t="s">
        <v>121</v>
      </c>
      <c r="C25" s="538" t="s">
        <v>63</v>
      </c>
      <c r="D25" s="538"/>
      <c r="E25" s="28" t="s">
        <v>47</v>
      </c>
      <c r="F25" s="2"/>
      <c r="G25" s="4"/>
    </row>
    <row r="26" spans="1:11" s="5" customFormat="1" ht="17.25" customHeight="1" x14ac:dyDescent="0.25">
      <c r="A26" s="1"/>
      <c r="B26" s="56" t="s">
        <v>18</v>
      </c>
      <c r="C26" s="535" t="s">
        <v>65</v>
      </c>
      <c r="D26" s="535"/>
      <c r="E26" s="39" t="s">
        <v>72</v>
      </c>
      <c r="F26" s="2"/>
      <c r="G26" s="4"/>
    </row>
    <row r="27" spans="1:11" s="5" customFormat="1" ht="17.25" customHeight="1" x14ac:dyDescent="0.25">
      <c r="A27" s="1"/>
      <c r="B27" s="56" t="s">
        <v>195</v>
      </c>
      <c r="C27" s="535" t="s">
        <v>71</v>
      </c>
      <c r="D27" s="535"/>
      <c r="E27" s="39" t="s">
        <v>72</v>
      </c>
      <c r="F27" s="2"/>
      <c r="G27" s="4"/>
    </row>
    <row r="28" spans="1:11" s="5" customFormat="1" ht="17.25" customHeight="1" thickBot="1" x14ac:dyDescent="0.3">
      <c r="A28" s="1"/>
      <c r="B28" s="536" t="s">
        <v>19</v>
      </c>
      <c r="C28" s="537"/>
      <c r="D28" s="537"/>
      <c r="E28" s="32" t="str">
        <f>IF(OR(E26="Ano",E27="Ano"),"Ano","Ne")</f>
        <v>Ne</v>
      </c>
      <c r="F28" s="2"/>
      <c r="G28" s="4"/>
    </row>
    <row r="29" spans="1:11" s="5" customFormat="1" ht="9.9499999999999993" customHeight="1" thickBot="1" x14ac:dyDescent="0.3">
      <c r="A29" s="1"/>
      <c r="B29" s="4"/>
      <c r="C29" s="4"/>
      <c r="E29" s="3"/>
      <c r="F29" s="2"/>
      <c r="G29" s="4"/>
      <c r="K29" s="3"/>
    </row>
    <row r="30" spans="1:11" s="5" customFormat="1" ht="20.25" customHeight="1" x14ac:dyDescent="0.25">
      <c r="A30" s="1"/>
      <c r="B30" s="55" t="s">
        <v>122</v>
      </c>
      <c r="C30" s="538" t="s">
        <v>63</v>
      </c>
      <c r="D30" s="538"/>
      <c r="E30" s="28" t="s">
        <v>47</v>
      </c>
      <c r="F30" s="2"/>
      <c r="G30" s="4"/>
      <c r="K30" s="3"/>
    </row>
    <row r="31" spans="1:11" s="5" customFormat="1" ht="32.25" customHeight="1" x14ac:dyDescent="0.25">
      <c r="A31" s="1"/>
      <c r="B31" s="56" t="s">
        <v>196</v>
      </c>
      <c r="C31" s="535" t="s">
        <v>71</v>
      </c>
      <c r="D31" s="535"/>
      <c r="E31" s="39" t="s">
        <v>72</v>
      </c>
      <c r="F31" s="2"/>
      <c r="G31" s="4"/>
      <c r="K31" s="3"/>
    </row>
    <row r="32" spans="1:11" s="5" customFormat="1" ht="32.25" customHeight="1" x14ac:dyDescent="0.25">
      <c r="A32" s="1"/>
      <c r="B32" s="56" t="s">
        <v>197</v>
      </c>
      <c r="C32" s="535" t="s">
        <v>71</v>
      </c>
      <c r="D32" s="535"/>
      <c r="E32" s="39" t="s">
        <v>72</v>
      </c>
      <c r="F32" s="2"/>
      <c r="G32" s="4"/>
      <c r="K32" s="3"/>
    </row>
    <row r="33" spans="1:11" s="5" customFormat="1" ht="17.25" customHeight="1" thickBot="1" x14ac:dyDescent="0.3">
      <c r="A33" s="1"/>
      <c r="B33" s="536" t="s">
        <v>20</v>
      </c>
      <c r="C33" s="537"/>
      <c r="D33" s="537"/>
      <c r="E33" s="32"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546" t="s">
        <v>123</v>
      </c>
      <c r="C35" s="547"/>
      <c r="D35" s="548"/>
      <c r="E35" s="42" t="str">
        <f>IF(OR(D15="kritéria A,C,D,E",D15="kritéria B,C,D,E"),"RELEVANTNÍ","NERELEVANTNÍ")</f>
        <v>NERELEVANTNÍ</v>
      </c>
      <c r="F35" s="9"/>
      <c r="G35" s="14"/>
      <c r="K35" s="3"/>
    </row>
    <row r="36" spans="1:11" s="5" customFormat="1" ht="5.25" customHeight="1" thickBot="1" x14ac:dyDescent="0.3">
      <c r="A36" s="1"/>
      <c r="B36" s="4"/>
      <c r="C36" s="4"/>
      <c r="E36" s="1"/>
      <c r="F36" s="1"/>
      <c r="G36" s="14"/>
      <c r="K36" s="3"/>
    </row>
    <row r="37" spans="1:11" s="5" customFormat="1" ht="20.25" customHeight="1" x14ac:dyDescent="0.25">
      <c r="A37" s="1"/>
      <c r="B37" s="57" t="s">
        <v>124</v>
      </c>
      <c r="C37" s="58" t="s">
        <v>63</v>
      </c>
      <c r="D37" s="58" t="s">
        <v>115</v>
      </c>
      <c r="E37" s="34" t="str">
        <f>IF($D$8&gt;1,$D$8,"")</f>
        <v/>
      </c>
      <c r="F37" s="35" t="e">
        <f>IF($D$8&gt;1,$D$8-1,"")</f>
        <v>#VALUE!</v>
      </c>
      <c r="G37" s="14"/>
      <c r="K37" s="3"/>
    </row>
    <row r="38" spans="1:11" s="5" customFormat="1" ht="13.9" customHeight="1" x14ac:dyDescent="0.25">
      <c r="A38" s="1"/>
      <c r="B38" s="310"/>
      <c r="C38" s="308"/>
      <c r="D38" s="308"/>
      <c r="E38" s="311" t="s">
        <v>650</v>
      </c>
      <c r="F38" s="312" t="s">
        <v>651</v>
      </c>
      <c r="G38" s="14"/>
      <c r="K38" s="3"/>
    </row>
    <row r="39" spans="1:11" s="5" customFormat="1" ht="36" x14ac:dyDescent="0.25">
      <c r="A39" s="1"/>
      <c r="B39" s="52" t="s">
        <v>15</v>
      </c>
      <c r="C39" s="283" t="s">
        <v>458</v>
      </c>
      <c r="D39" s="283" t="s">
        <v>460</v>
      </c>
      <c r="E39" s="18"/>
      <c r="F39" s="31"/>
      <c r="G39" s="14"/>
      <c r="H39" s="1"/>
      <c r="K39" s="3"/>
    </row>
    <row r="40" spans="1:11" s="5" customFormat="1" ht="36" x14ac:dyDescent="0.25">
      <c r="A40" s="1"/>
      <c r="B40" s="52" t="s">
        <v>118</v>
      </c>
      <c r="C40" s="283" t="s">
        <v>458</v>
      </c>
      <c r="D40" s="283" t="s">
        <v>462</v>
      </c>
      <c r="E40" s="18"/>
      <c r="F40" s="31"/>
      <c r="G40" s="14"/>
      <c r="H40" s="1"/>
      <c r="K40" s="3"/>
    </row>
    <row r="41" spans="1:11" s="5" customFormat="1" ht="17.25" customHeight="1" x14ac:dyDescent="0.25">
      <c r="A41" s="1"/>
      <c r="B41" s="549" t="s">
        <v>101</v>
      </c>
      <c r="C41" s="550"/>
      <c r="D41" s="550"/>
      <c r="E41" s="15" t="str">
        <f>IF((E39)=0,"NR",(E40/E39))</f>
        <v>NR</v>
      </c>
      <c r="F41" s="36" t="str">
        <f>IF((F39)=0,"NR",(F40/F39))</f>
        <v>NR</v>
      </c>
      <c r="G41" s="14"/>
      <c r="H41" s="16"/>
      <c r="K41" s="3"/>
    </row>
    <row r="42" spans="1:11" s="5" customFormat="1" ht="17.25" customHeight="1" thickBot="1" x14ac:dyDescent="0.3">
      <c r="A42" s="1"/>
      <c r="B42" s="536" t="s">
        <v>22</v>
      </c>
      <c r="C42" s="537"/>
      <c r="D42" s="537"/>
      <c r="E42" s="37" t="str">
        <f>IF((E39)="0","Ano",IF((E41)&lt;0,"Chyba",IF(E41&gt;7.5,"Ano","Ne")))</f>
        <v>Ano</v>
      </c>
      <c r="F42" s="38" t="str">
        <f>IF((F39)="0","Ano",IF((F41)&lt;0,"Chyba",IF(F41&gt;7.5,"Ano","Ne")))</f>
        <v>Ano</v>
      </c>
      <c r="G42" s="14"/>
      <c r="K42" s="3"/>
    </row>
    <row r="43" spans="1:11" s="5" customFormat="1" ht="5.25" customHeight="1" thickBot="1" x14ac:dyDescent="0.3">
      <c r="A43" s="1"/>
      <c r="B43" s="4"/>
      <c r="C43" s="4"/>
      <c r="E43" s="1"/>
      <c r="F43" s="1"/>
      <c r="G43" s="14"/>
      <c r="K43" s="3"/>
    </row>
    <row r="44" spans="1:11" s="5" customFormat="1" ht="20.25" customHeight="1" x14ac:dyDescent="0.25">
      <c r="A44" s="1"/>
      <c r="B44" s="57" t="s">
        <v>125</v>
      </c>
      <c r="C44" s="58" t="s">
        <v>63</v>
      </c>
      <c r="D44" s="58" t="s">
        <v>115</v>
      </c>
      <c r="E44" s="34" t="str">
        <f>IF($D$8&gt;1,$D$8,"")</f>
        <v/>
      </c>
      <c r="F44" s="35" t="e">
        <f>IF($D$8&gt;1,$D$8-1,"")</f>
        <v>#VALUE!</v>
      </c>
      <c r="G44" s="14"/>
    </row>
    <row r="45" spans="1:11" s="5" customFormat="1" ht="17.25" customHeight="1" x14ac:dyDescent="0.25">
      <c r="A45" s="1"/>
      <c r="B45" s="52" t="s">
        <v>23</v>
      </c>
      <c r="C45" s="53"/>
      <c r="D45" s="54"/>
      <c r="E45" s="18"/>
      <c r="F45" s="31"/>
      <c r="G45" s="14"/>
      <c r="H45" s="1"/>
    </row>
    <row r="46" spans="1:11" s="5" customFormat="1" ht="17.25" customHeight="1" x14ac:dyDescent="0.25">
      <c r="A46" s="1"/>
      <c r="B46" s="52" t="s">
        <v>25</v>
      </c>
      <c r="C46" s="551" t="s">
        <v>128</v>
      </c>
      <c r="D46" s="552"/>
      <c r="E46" s="18"/>
      <c r="F46" s="31"/>
      <c r="G46" s="14"/>
      <c r="H46" s="1"/>
    </row>
    <row r="47" spans="1:11" s="5" customFormat="1" ht="36" x14ac:dyDescent="0.25">
      <c r="A47" s="1"/>
      <c r="B47" s="52" t="s">
        <v>27</v>
      </c>
      <c r="C47" s="283" t="s">
        <v>459</v>
      </c>
      <c r="D47" s="283" t="s">
        <v>463</v>
      </c>
      <c r="E47" s="18"/>
      <c r="F47" s="31"/>
      <c r="G47" s="14"/>
      <c r="H47" s="1"/>
    </row>
    <row r="48" spans="1:11" s="5" customFormat="1" ht="17.25" customHeight="1" x14ac:dyDescent="0.25">
      <c r="A48" s="1"/>
      <c r="B48" s="549" t="s">
        <v>102</v>
      </c>
      <c r="C48" s="550"/>
      <c r="D48" s="550"/>
      <c r="E48" s="15" t="str">
        <f>IF(E46=0,"NR",(E45+E46+E47)/E46)</f>
        <v>NR</v>
      </c>
      <c r="F48" s="36" t="str">
        <f>IF(F46=0,"NR",(F45+F46+F47)/F46)</f>
        <v>NR</v>
      </c>
      <c r="G48" s="14"/>
    </row>
    <row r="49" spans="1:7" s="5" customFormat="1" ht="17.25" customHeight="1" thickBot="1" x14ac:dyDescent="0.3">
      <c r="A49" s="1"/>
      <c r="B49" s="536" t="s">
        <v>126</v>
      </c>
      <c r="C49" s="537"/>
      <c r="D49" s="537"/>
      <c r="E49" s="37" t="str">
        <f>IF((E48)="NR","NR",IF((E48)&lt;1,"Ano","Ne"))</f>
        <v>NR</v>
      </c>
      <c r="F49" s="38" t="str">
        <f>IF((F48)="NR","NR",IF((F48)&lt;1,"Ano","Ne"))</f>
        <v>NR</v>
      </c>
      <c r="G49" s="14"/>
    </row>
    <row r="50" spans="1:7" ht="5.25" customHeight="1" thickBot="1" x14ac:dyDescent="0.3">
      <c r="B50" s="4"/>
      <c r="C50" s="4"/>
      <c r="D50" s="5"/>
    </row>
    <row r="51" spans="1:7" s="5" customFormat="1" ht="20.25" customHeight="1" thickBot="1" x14ac:dyDescent="0.3">
      <c r="A51" s="1"/>
      <c r="B51" s="540" t="s">
        <v>29</v>
      </c>
      <c r="C51" s="541"/>
      <c r="D51" s="542"/>
      <c r="E51" s="33" t="str">
        <f>IF(AND(E42="ANO",F42="Ano",E49="Ano",F49="Ano"),"Ano","Ne")</f>
        <v>Ne</v>
      </c>
      <c r="F51" s="2"/>
      <c r="G51" s="7"/>
    </row>
    <row r="52" spans="1:7" s="5" customFormat="1" ht="15" customHeight="1" thickBot="1" x14ac:dyDescent="0.3">
      <c r="A52" s="1"/>
      <c r="B52" s="4"/>
      <c r="C52" s="4"/>
      <c r="E52" s="3"/>
      <c r="F52" s="2"/>
      <c r="G52" s="4"/>
    </row>
    <row r="53" spans="1:7" s="5" customFormat="1" ht="32.25" customHeight="1" thickBot="1" x14ac:dyDescent="0.3">
      <c r="A53" s="1"/>
      <c r="B53" s="543" t="s">
        <v>656</v>
      </c>
      <c r="C53" s="544"/>
      <c r="D53" s="545"/>
      <c r="E53" s="17" t="str">
        <f>IF(OR(E23="Ano",E28="Ano",E33="Ano",E51="Ano"),"Ano","Ne")</f>
        <v>Ne</v>
      </c>
      <c r="F53" s="2"/>
      <c r="G53" s="4"/>
    </row>
    <row r="54" spans="1:7" s="5" customFormat="1" ht="18" customHeight="1" x14ac:dyDescent="0.25">
      <c r="A54" s="1"/>
      <c r="B54" s="2"/>
      <c r="C54" s="2"/>
      <c r="D54" s="3"/>
      <c r="E54" s="3"/>
      <c r="F54" s="2"/>
      <c r="G54" s="4"/>
    </row>
    <row r="55" spans="1:7" s="5" customFormat="1" ht="6" customHeight="1" x14ac:dyDescent="0.25">
      <c r="A55" s="1"/>
      <c r="B55" s="2"/>
      <c r="C55" s="2"/>
      <c r="D55" s="3"/>
      <c r="E55" s="3"/>
      <c r="F55" s="2"/>
      <c r="G55" s="4"/>
    </row>
    <row r="57" spans="1:7" s="5" customFormat="1" ht="21" customHeight="1" x14ac:dyDescent="0.25">
      <c r="A57" s="1"/>
      <c r="B57" s="2"/>
      <c r="C57" s="2"/>
      <c r="D57" s="3"/>
      <c r="E57" s="3"/>
      <c r="F57" s="2"/>
      <c r="G57" s="4"/>
    </row>
    <row r="58" spans="1:7" s="5" customFormat="1" ht="32.25" customHeight="1" x14ac:dyDescent="0.25">
      <c r="A58" s="1"/>
      <c r="B58" s="2"/>
      <c r="C58" s="2"/>
      <c r="D58" s="3"/>
      <c r="E58" s="3"/>
      <c r="F58" s="2"/>
      <c r="G58" s="4"/>
    </row>
  </sheetData>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E23 E28 E33 E51">
    <cfRule type="containsText" dxfId="281" priority="57" operator="containsText" text="Ne">
      <formula>NOT(ISERROR(SEARCH("Ne",E23)))</formula>
    </cfRule>
    <cfRule type="containsText" dxfId="280" priority="58" operator="containsText" text="Ano">
      <formula>NOT(ISERROR(SEARCH("Ano",E23)))</formula>
    </cfRule>
  </conditionalFormatting>
  <conditionalFormatting sqref="A26:A29 A1:A3 A31:A35 A37:A1048576 A16:A24 A5:A12">
    <cfRule type="beginsWith" dxfId="279" priority="53" operator="beginsWith" text="RE">
      <formula>LEFT(A1,LEN("RE"))="RE"</formula>
    </cfRule>
    <cfRule type="containsText" dxfId="278" priority="54" operator="containsText" text="&quot;RELEVANTNÍ&quot;">
      <formula>NOT(ISERROR(SEARCH("""RELEVANTNÍ""",A1)))</formula>
    </cfRule>
  </conditionalFormatting>
  <conditionalFormatting sqref="E12:F12 E43:F43 E50:F52 E14:F14 E54:F1048576 F53 E23:F25 E28:F30 F26:F27 E33:F35 F31:F32 F18:F22 E16:F17 E1:F1 E3:F10">
    <cfRule type="beginsWith" dxfId="277" priority="52" operator="beginsWith" text="RE">
      <formula>LEFT(E1,LEN("RE"))="RE"</formula>
    </cfRule>
  </conditionalFormatting>
  <conditionalFormatting sqref="H39:H41">
    <cfRule type="beginsWith" dxfId="276" priority="46" operator="beginsWith" text="RE">
      <formula>LEFT(H39,LEN("RE"))="RE"</formula>
    </cfRule>
  </conditionalFormatting>
  <conditionalFormatting sqref="H45:H47">
    <cfRule type="beginsWith" dxfId="275" priority="45" operator="beginsWith" text="RE">
      <formula>LEFT(H45,LEN("RE"))="RE"</formula>
    </cfRule>
  </conditionalFormatting>
  <conditionalFormatting sqref="A14">
    <cfRule type="beginsWith" dxfId="274" priority="43" operator="beginsWith" text="RE">
      <formula>LEFT(A14,LEN("RE"))="RE"</formula>
    </cfRule>
    <cfRule type="containsText" dxfId="273" priority="44" operator="containsText" text="&quot;RELEVANTNÍ&quot;">
      <formula>NOT(ISERROR(SEARCH("""RELEVANTNÍ""",A14)))</formula>
    </cfRule>
  </conditionalFormatting>
  <conditionalFormatting sqref="A4">
    <cfRule type="beginsWith" dxfId="272" priority="41" operator="beginsWith" text="RE">
      <formula>LEFT(A4,LEN("RE"))="RE"</formula>
    </cfRule>
    <cfRule type="containsText" dxfId="271" priority="42" operator="containsText" text="&quot;RELEVANTNÍ&quot;">
      <formula>NOT(ISERROR(SEARCH("""RELEVANTNÍ""",A4)))</formula>
    </cfRule>
  </conditionalFormatting>
  <conditionalFormatting sqref="A15">
    <cfRule type="beginsWith" dxfId="270" priority="39" operator="beginsWith" text="RE">
      <formula>LEFT(A15,LEN("RE"))="RE"</formula>
    </cfRule>
    <cfRule type="containsText" dxfId="269" priority="40" operator="containsText" text="&quot;RELEVANTNÍ&quot;">
      <formula>NOT(ISERROR(SEARCH("""RELEVANTNÍ""",A15)))</formula>
    </cfRule>
  </conditionalFormatting>
  <conditionalFormatting sqref="E41:F41">
    <cfRule type="beginsWith" dxfId="268" priority="38" operator="beginsWith" text="RE">
      <formula>LEFT(E41,LEN("RE"))="RE"</formula>
    </cfRule>
  </conditionalFormatting>
  <conditionalFormatting sqref="E48:F49">
    <cfRule type="beginsWith" dxfId="267" priority="37" operator="beginsWith" text="RE">
      <formula>LEFT(E48,LEN("RE"))="RE"</formula>
    </cfRule>
  </conditionalFormatting>
  <conditionalFormatting sqref="E13:F13">
    <cfRule type="beginsWith" dxfId="266" priority="36" operator="beginsWith" text="RE">
      <formula>LEFT(E13,LEN("RE"))="RE"</formula>
    </cfRule>
  </conditionalFormatting>
  <conditionalFormatting sqref="A13">
    <cfRule type="beginsWith" dxfId="265" priority="34" operator="beginsWith" text="RE">
      <formula>LEFT(A13,LEN("RE"))="RE"</formula>
    </cfRule>
    <cfRule type="containsText" dxfId="264" priority="35" operator="containsText" text="&quot;RELEVANTNÍ&quot;">
      <formula>NOT(ISERROR(SEARCH("""RELEVANTNÍ""",A13)))</formula>
    </cfRule>
  </conditionalFormatting>
  <conditionalFormatting sqref="E21:E22">
    <cfRule type="beginsWith" dxfId="263" priority="30" operator="beginsWith" text="RE">
      <formula>LEFT(E21,LEN("RE"))="RE"</formula>
    </cfRule>
  </conditionalFormatting>
  <conditionalFormatting sqref="E20:E22">
    <cfRule type="expression" dxfId="262" priority="29">
      <formula>$E$17="NERELEVANTNÍ"</formula>
    </cfRule>
  </conditionalFormatting>
  <conditionalFormatting sqref="E40">
    <cfRule type="beginsWith" dxfId="261" priority="28" operator="beginsWith" text="RE">
      <formula>LEFT(E40,LEN("RE"))="RE"</formula>
    </cfRule>
  </conditionalFormatting>
  <conditionalFormatting sqref="E39:E40">
    <cfRule type="expression" dxfId="260" priority="27">
      <formula>$E$35="NERELEVANTNÍ"</formula>
    </cfRule>
  </conditionalFormatting>
  <conditionalFormatting sqref="F40">
    <cfRule type="beginsWith" dxfId="259" priority="26" operator="beginsWith" text="RE">
      <formula>LEFT(F40,LEN("RE"))="RE"</formula>
    </cfRule>
  </conditionalFormatting>
  <conditionalFormatting sqref="F39:F40">
    <cfRule type="expression" dxfId="258" priority="25">
      <formula>$E$35="NERELEVANTNÍ"</formula>
    </cfRule>
  </conditionalFormatting>
  <conditionalFormatting sqref="E46:F46">
    <cfRule type="beginsWith" dxfId="257" priority="24" operator="beginsWith" text="RE">
      <formula>LEFT(E46,LEN("RE"))="RE"</formula>
    </cfRule>
  </conditionalFormatting>
  <conditionalFormatting sqref="E45:F47">
    <cfRule type="expression" dxfId="256" priority="23">
      <formula>$E$35="NERELEVANTNÍ"</formula>
    </cfRule>
  </conditionalFormatting>
  <conditionalFormatting sqref="A36">
    <cfRule type="beginsWith" dxfId="255" priority="21" operator="beginsWith" text="RE">
      <formula>LEFT(A36,LEN("RE"))="RE"</formula>
    </cfRule>
    <cfRule type="containsText" dxfId="254" priority="22" operator="containsText" text="&quot;RELEVANTNÍ&quot;">
      <formula>NOT(ISERROR(SEARCH("""RELEVANTNÍ""",A36)))</formula>
    </cfRule>
  </conditionalFormatting>
  <conditionalFormatting sqref="E36:F36">
    <cfRule type="beginsWith" dxfId="253" priority="20" operator="beginsWith" text="RE">
      <formula>LEFT(E36,LEN("RE"))="RE"</formula>
    </cfRule>
  </conditionalFormatting>
  <conditionalFormatting sqref="E53">
    <cfRule type="containsText" dxfId="252" priority="18" operator="containsText" text="Ne">
      <formula>NOT(ISERROR(SEARCH("Ne",E53)))</formula>
    </cfRule>
    <cfRule type="containsText" dxfId="251" priority="19" operator="containsText" text="Ano">
      <formula>NOT(ISERROR(SEARCH("Ano",E53)))</formula>
    </cfRule>
  </conditionalFormatting>
  <conditionalFormatting sqref="E53">
    <cfRule type="beginsWith" dxfId="250" priority="17" operator="beginsWith" text="RE">
      <formula>LEFT(E53,LEN("RE"))="RE"</formula>
    </cfRule>
  </conditionalFormatting>
  <conditionalFormatting sqref="E42:F42">
    <cfRule type="beginsWith" dxfId="249" priority="14" operator="beginsWith" text="RE">
      <formula>LEFT(E42,LEN("RE"))="RE"</formula>
    </cfRule>
  </conditionalFormatting>
  <conditionalFormatting sqref="E26">
    <cfRule type="beginsWith" dxfId="248" priority="13" operator="beginsWith" text="RE">
      <formula>LEFT(E26,LEN("RE"))="RE"</formula>
    </cfRule>
  </conditionalFormatting>
  <conditionalFormatting sqref="E27">
    <cfRule type="beginsWith" dxfId="247" priority="12" operator="beginsWith" text="RE">
      <formula>LEFT(E27,LEN("RE"))="RE"</formula>
    </cfRule>
  </conditionalFormatting>
  <conditionalFormatting sqref="E31">
    <cfRule type="beginsWith" dxfId="246" priority="11" operator="beginsWith" text="RE">
      <formula>LEFT(E31,LEN("RE"))="RE"</formula>
    </cfRule>
  </conditionalFormatting>
  <conditionalFormatting sqref="E32">
    <cfRule type="beginsWith" dxfId="245" priority="10" operator="beginsWith" text="RE">
      <formula>LEFT(E32,LEN("RE"))="RE"</formula>
    </cfRule>
  </conditionalFormatting>
  <conditionalFormatting sqref="E18:E19">
    <cfRule type="beginsWith" dxfId="244" priority="9" operator="beginsWith" text="RE">
      <formula>LEFT(E18,LEN("RE"))="RE"</formula>
    </cfRule>
  </conditionalFormatting>
  <conditionalFormatting sqref="E37:F38">
    <cfRule type="beginsWith" dxfId="243" priority="8" operator="beginsWith" text="RE">
      <formula>LEFT(E37,LEN("RE"))="RE"</formula>
    </cfRule>
  </conditionalFormatting>
  <conditionalFormatting sqref="E44:F44">
    <cfRule type="beginsWith" dxfId="242" priority="6" operator="beginsWith" text="RE">
      <formula>LEFT(E44,LEN("RE"))="RE"</formula>
    </cfRule>
  </conditionalFormatting>
  <conditionalFormatting sqref="F15">
    <cfRule type="beginsWith" dxfId="241" priority="5" operator="beginsWith" text="RE">
      <formula>LEFT(F15,LEN("RE"))="RE"</formula>
    </cfRule>
  </conditionalFormatting>
  <conditionalFormatting sqref="E11:F11">
    <cfRule type="beginsWith" dxfId="240" priority="2" operator="beginsWith" text="RE">
      <formula>LEFT(E11,LEN("RE"))="RE"</formula>
    </cfRule>
  </conditionalFormatting>
  <conditionalFormatting sqref="E15">
    <cfRule type="beginsWith" dxfId="239" priority="1" operator="beginsWith" text="RE">
      <formula>LEFT(E15,LEN("RE"))="RE"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'2b Právní formy žadatelů'!$B$79:$B$81</xm:f>
          </x14:formula1>
          <xm:sqref>D11:F11</xm:sqref>
        </x14:dataValidation>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6</vt:i4>
      </vt:variant>
    </vt:vector>
  </HeadingPairs>
  <TitlesOfParts>
    <vt:vector size="23" baseType="lpstr">
      <vt:lpstr>Titulní list</vt:lpstr>
      <vt:lpstr>1a Pokyny k vyplnění</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Kroupová Marcela</cp:lastModifiedBy>
  <cp:lastPrinted>2022-10-13T09:52:50Z</cp:lastPrinted>
  <dcterms:created xsi:type="dcterms:W3CDTF">2018-08-17T12:31:45Z</dcterms:created>
  <dcterms:modified xsi:type="dcterms:W3CDTF">2023-02-08T12:21:27Z</dcterms:modified>
  <cp:category/>
</cp:coreProperties>
</file>