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540" yWindow="15" windowWidth="27255" windowHeight="1228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IROP'!$A$2:$I$85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4" i="1" l="1"/>
  <c r="O84" i="1"/>
  <c r="R84" i="1"/>
  <c r="S84" i="1"/>
  <c r="T84" i="1"/>
  <c r="U84" i="1"/>
  <c r="L85" i="1"/>
  <c r="O85" i="1"/>
  <c r="R85" i="1"/>
  <c r="S85" i="1"/>
  <c r="T85" i="1"/>
  <c r="U85" i="1"/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<sst xmlns="http://schemas.openxmlformats.org/spreadsheetml/2006/main" count="444" uniqueCount="126">
  <si>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</si>
  <si>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</si>
  <si>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</si>
  <si>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</si>
  <si>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</si>
  <si>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</si>
  <si>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</si>
  <si>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</si>
  <si>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</si>
  <si>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</si>
  <si>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</si>
  <si>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</si>
  <si>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</si>
  <si>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</si>
  <si>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</si>
  <si>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</si>
  <si>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</si>
  <si>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</si>
  <si>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</si>
  <si>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</si>
  <si>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</si>
  <si>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</si>
  <si>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</si>
  <si>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</si>
  <si>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</si>
  <si>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</si>
  <si>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</si>
  <si>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</si>
  <si>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</si>
  <si>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</si>
  <si>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</si>
  <si>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</si>
  <si>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</si>
  <si>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</si>
  <si>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</si>
  <si>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</si>
  <si>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</si>
  <si>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</si>
  <si>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</si>
  <si>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</si>
  <si>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</si>
  <si>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</si>
  <si>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</si>
  <si>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</si>
  <si>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</si>
  <si>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</si>
  <si>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</si>
  <si>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</si>
  <si>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</si>
  <si>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</si>
  <si>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</si>
  <si>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</si>
  <si>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</si>
  <si>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</si>
  <si>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</si>
  <si>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</si>
  <si>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</si>
  <si>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</si>
  <si>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</si>
  <si>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</si>
  <si>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</si>
  <si>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</si>
  <si>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</si>
  <si>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</si>
  <si>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</si>
  <si>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</si>
  <si>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</si>
  <si>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</si>
  <si>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</si>
  <si>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</si>
  <si>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</si>
  <si>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</si>
  <si>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</si>
  <si>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</si>
  <si>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</si>
  <si>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</si>
  <si>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</si>
  <si>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</si>
  <si>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</si>
  <si>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</si>
  <si>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</si>
  <si>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</si>
  <si>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</si>
  <si>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</si>
  <si>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</si>
  <si>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</si>
  <si>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</si>
  <si>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</si>
  <si>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</si>
  <si>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</si>
  <si>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</si>
  <si>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</si>
  <si>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</si>
  <si>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</si>
  <si>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</si>
  <si>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</si>
  <si>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</si>
  <si>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</si>
  <si>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</si>
  <si>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</si>
  <si>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</si>
  <si>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</si>
  <si>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</si>
  <si>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</si>
  <si>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</si>
  <si>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</si>
  <si>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</si>
  <si>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</si>
  <si>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</si>
  <si>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</si>
  <si>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</si>
  <si>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</si>
  <si>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</si>
  <si>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</si>
  <si>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</si>
  <si>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</si>
  <si>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</si>
  <si>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</si>
  <si>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</si>
  <si>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</si>
  <si>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</si>
  <si>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</si>
  <si>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</si>
  <si>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Rozvoj sociálních služeb II.</t>
  </si>
  <si>
    <t>Rozvoj sociálních služeb v SVL II.</t>
  </si>
  <si>
    <t>Stav alokace výzev IROP k 6.6.2018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</si>
</sst>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G8" sqref="G8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09" t="s">
        <v>125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1" s="7" customFormat="1" ht="27.75" customHeight="1" x14ac:dyDescent="0.25">
      <c r="A2" s="112" t="s">
        <v>110</v>
      </c>
      <c r="B2" s="114" t="s">
        <v>0</v>
      </c>
      <c r="C2" s="121" t="s">
        <v>115</v>
      </c>
      <c r="D2" s="114" t="s">
        <v>25</v>
      </c>
      <c r="E2" s="114" t="s">
        <v>34</v>
      </c>
      <c r="F2" s="106" t="s">
        <v>65</v>
      </c>
      <c r="G2" s="117" t="s">
        <v>77</v>
      </c>
      <c r="H2" s="117" t="s">
        <v>28</v>
      </c>
      <c r="I2" s="117" t="s">
        <v>24</v>
      </c>
      <c r="J2" s="119" t="s">
        <v>31</v>
      </c>
      <c r="K2" s="119"/>
      <c r="L2" s="119"/>
      <c r="M2" s="120" t="s">
        <v>72</v>
      </c>
      <c r="N2" s="120"/>
      <c r="O2" s="120"/>
      <c r="P2" s="105" t="s">
        <v>73</v>
      </c>
      <c r="Q2" s="105"/>
      <c r="R2" s="105"/>
      <c r="S2" s="106" t="s">
        <v>70</v>
      </c>
      <c r="T2" s="106"/>
      <c r="U2" s="107"/>
    </row>
    <row r="3" spans="1:21" s="7" customFormat="1" ht="39" hidden="1" thickBot="1" x14ac:dyDescent="0.3">
      <c r="A3" s="113"/>
      <c r="B3" s="115"/>
      <c r="C3" s="122"/>
      <c r="D3" s="115"/>
      <c r="E3" s="115"/>
      <c r="F3" s="116"/>
      <c r="G3" s="118"/>
      <c r="H3" s="118"/>
      <c r="I3" s="118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111</v>
      </c>
      <c r="Q4" s="66">
        <v>6037979594.6099987</v>
      </c>
      <c r="R4" s="67">
        <f t="shared" ref="R4:R35" si="2">Q4/G4</f>
        <v>0.58081552755150989</v>
      </c>
      <c r="S4" s="68">
        <f>J4-M4-P4</f>
        <v>43</v>
      </c>
      <c r="T4" s="66">
        <f>K4-N4-Q4</f>
        <v>3085295891.1500034</v>
      </c>
      <c r="U4" s="69">
        <f t="shared" ref="U4:U35" si="3">IF(K4=0,"",T4/K4)</f>
        <v>0.33817852984552149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4</v>
      </c>
      <c r="N7" s="26">
        <v>91164470.200000003</v>
      </c>
      <c r="O7" s="45">
        <f t="shared" si="1"/>
        <v>0.22791117550000001</v>
      </c>
      <c r="P7" s="23">
        <v>5</v>
      </c>
      <c r="Q7" s="27">
        <v>169628352.30000001</v>
      </c>
      <c r="R7" s="47">
        <f t="shared" si="2"/>
        <v>0.42407088075000005</v>
      </c>
      <c r="S7" s="35">
        <f t="shared" si="4"/>
        <v>2</v>
      </c>
      <c r="T7" s="29">
        <f t="shared" si="5"/>
        <v>12510288.75</v>
      </c>
      <c r="U7" s="49">
        <f t="shared" si="3"/>
        <v>4.5774410297716651E-2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/>
      <c r="N8" s="31"/>
      <c r="O8" s="45">
        <f t="shared" si="1"/>
        <v>0</v>
      </c>
      <c r="P8" s="23">
        <v>29</v>
      </c>
      <c r="Q8" s="27">
        <v>1521762405.73</v>
      </c>
      <c r="R8" s="47">
        <f t="shared" si="2"/>
        <v>1.0290904826254696</v>
      </c>
      <c r="S8" s="35">
        <f t="shared" si="4"/>
        <v>2</v>
      </c>
      <c r="T8" s="29">
        <f t="shared" si="5"/>
        <v>136000000</v>
      </c>
      <c r="U8" s="49">
        <f t="shared" si="3"/>
        <v>8.2038294227158595E-2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245</v>
      </c>
      <c r="K9" s="26">
        <v>1876772239.1000001</v>
      </c>
      <c r="L9" s="46">
        <f t="shared" si="0"/>
        <v>0.98777486268421055</v>
      </c>
      <c r="M9" s="16">
        <v>13</v>
      </c>
      <c r="N9" s="26">
        <v>140175319.95999998</v>
      </c>
      <c r="O9" s="45">
        <f t="shared" si="1"/>
        <v>7.3776484189473676E-2</v>
      </c>
      <c r="P9" s="23">
        <v>185</v>
      </c>
      <c r="Q9" s="27">
        <v>1339584379.9400001</v>
      </c>
      <c r="R9" s="47">
        <f t="shared" si="2"/>
        <v>0.70504441049473687</v>
      </c>
      <c r="S9" s="35">
        <f t="shared" si="4"/>
        <v>47</v>
      </c>
      <c r="T9" s="29">
        <f t="shared" si="5"/>
        <v>397012539.20000005</v>
      </c>
      <c r="U9" s="49">
        <f t="shared" si="3"/>
        <v>0.2115400744580419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38</v>
      </c>
      <c r="K11" s="26">
        <v>1640441040.7499998</v>
      </c>
      <c r="L11" s="46">
        <f t="shared" si="0"/>
        <v>0.42954077972682797</v>
      </c>
      <c r="M11" s="16">
        <v>3</v>
      </c>
      <c r="N11" s="26">
        <v>18958206.390000001</v>
      </c>
      <c r="O11" s="47">
        <f t="shared" si="1"/>
        <v>4.9641057207759536E-3</v>
      </c>
      <c r="P11" s="23">
        <v>26</v>
      </c>
      <c r="Q11" s="27">
        <v>1480323703.8899996</v>
      </c>
      <c r="R11" s="47">
        <f t="shared" si="2"/>
        <v>0.38761490490771028</v>
      </c>
      <c r="S11" s="23">
        <f t="shared" si="4"/>
        <v>9</v>
      </c>
      <c r="T11" s="27">
        <f t="shared" si="5"/>
        <v>141159130.47000003</v>
      </c>
      <c r="U11" s="49">
        <f t="shared" si="3"/>
        <v>8.6049499472082777E-2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10</v>
      </c>
      <c r="N13" s="31">
        <v>250264641.33000004</v>
      </c>
      <c r="O13" s="47">
        <f t="shared" si="1"/>
        <v>0.20855386777500004</v>
      </c>
      <c r="P13" s="23">
        <v>50</v>
      </c>
      <c r="Q13" s="27">
        <v>1383337198.51</v>
      </c>
      <c r="R13" s="47">
        <f t="shared" si="2"/>
        <v>1.1527809987583333</v>
      </c>
      <c r="S13" s="23">
        <f t="shared" si="4"/>
        <v>81</v>
      </c>
      <c r="T13" s="27">
        <f t="shared" si="5"/>
        <v>2130446119.0399988</v>
      </c>
      <c r="U13" s="49">
        <f t="shared" si="3"/>
        <v>0.56599866481879735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2</v>
      </c>
      <c r="N26" s="31">
        <v>121768408.17</v>
      </c>
      <c r="O26" s="47">
        <f t="shared" si="1"/>
        <v>5.9096533933511282E-2</v>
      </c>
      <c r="P26" s="23">
        <v>28</v>
      </c>
      <c r="Q26" s="27">
        <v>1856147120.8800001</v>
      </c>
      <c r="R26" s="47">
        <f t="shared" si="2"/>
        <v>0.90082364517350166</v>
      </c>
      <c r="S26" s="23">
        <f t="shared" si="4"/>
        <v>5</v>
      </c>
      <c r="T26" s="27">
        <f t="shared" si="5"/>
        <v>96446172.390000105</v>
      </c>
      <c r="U26" s="49">
        <f t="shared" si="3"/>
        <v>4.6494385392406821E-2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18" customFormat="1" ht="12.75" x14ac:dyDescent="0.25">
      <c r="A28" s="83">
        <v>25</v>
      </c>
      <c r="B28" s="84" t="s">
        <v>30</v>
      </c>
      <c r="C28" s="83" t="s">
        <v>116</v>
      </c>
      <c r="D28" s="85" t="s">
        <v>94</v>
      </c>
      <c r="E28" s="83" t="s">
        <v>1</v>
      </c>
      <c r="F28" s="70" t="s">
        <v>101</v>
      </c>
      <c r="G28" s="86">
        <v>687000000</v>
      </c>
      <c r="H28" s="74">
        <v>42447</v>
      </c>
      <c r="I28" s="61">
        <v>43146</v>
      </c>
      <c r="J28" s="81">
        <v>12</v>
      </c>
      <c r="K28" s="80">
        <v>747348925.07999992</v>
      </c>
      <c r="L28" s="77">
        <f t="shared" si="0"/>
        <v>1.0878441413100435</v>
      </c>
      <c r="M28" s="81"/>
      <c r="N28" s="80"/>
      <c r="O28" s="67">
        <f t="shared" si="1"/>
        <v>0</v>
      </c>
      <c r="P28" s="78">
        <v>12</v>
      </c>
      <c r="Q28" s="79">
        <v>747348925.07999992</v>
      </c>
      <c r="R28" s="67">
        <f t="shared" si="2"/>
        <v>1.0878441413100435</v>
      </c>
      <c r="S28" s="78">
        <f t="shared" si="4"/>
        <v>0</v>
      </c>
      <c r="T28" s="79">
        <f t="shared" si="5"/>
        <v>0</v>
      </c>
      <c r="U28" s="6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5</v>
      </c>
      <c r="N29" s="32">
        <v>298576840.47999996</v>
      </c>
      <c r="O29" s="48">
        <f t="shared" si="1"/>
        <v>9.5728387457518424E-2</v>
      </c>
      <c r="P29" s="23">
        <v>78</v>
      </c>
      <c r="Q29" s="27">
        <v>3377882321.1300011</v>
      </c>
      <c r="R29" s="48">
        <f t="shared" si="2"/>
        <v>1.0830017060371917</v>
      </c>
      <c r="S29" s="23">
        <f t="shared" si="4"/>
        <v>18</v>
      </c>
      <c r="T29" s="27">
        <f t="shared" si="5"/>
        <v>695431974.46999884</v>
      </c>
      <c r="U29" s="49">
        <f t="shared" si="3"/>
        <v>0.1590689138461826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2</v>
      </c>
      <c r="N30" s="32">
        <v>162632508.16</v>
      </c>
      <c r="O30" s="48">
        <f t="shared" si="1"/>
        <v>0.18705597144665628</v>
      </c>
      <c r="P30" s="23">
        <v>20</v>
      </c>
      <c r="Q30" s="27">
        <v>923301219.68999994</v>
      </c>
      <c r="R30" s="48">
        <f t="shared" si="2"/>
        <v>1.061958697808941</v>
      </c>
      <c r="S30" s="23">
        <f t="shared" si="4"/>
        <v>1</v>
      </c>
      <c r="T30" s="27">
        <f t="shared" si="5"/>
        <v>42566155.5</v>
      </c>
      <c r="U30" s="49">
        <f t="shared" si="3"/>
        <v>3.7719237837792734E-2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1</v>
      </c>
      <c r="N31" s="27">
        <v>7398949.9500000002</v>
      </c>
      <c r="O31" s="48">
        <f t="shared" si="1"/>
        <v>5.3660301904299799E-3</v>
      </c>
      <c r="P31" s="23">
        <v>175</v>
      </c>
      <c r="Q31" s="27">
        <v>1612607890.5699997</v>
      </c>
      <c r="R31" s="48">
        <f t="shared" si="2"/>
        <v>1.1695311746397505</v>
      </c>
      <c r="S31" s="23">
        <f t="shared" si="4"/>
        <v>81</v>
      </c>
      <c r="T31" s="27">
        <f t="shared" si="5"/>
        <v>541598843.13000059</v>
      </c>
      <c r="U31" s="49">
        <f t="shared" si="3"/>
        <v>0.25055395034652139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8</v>
      </c>
      <c r="N39" s="32">
        <v>87087235.780000001</v>
      </c>
      <c r="O39" s="48">
        <f t="shared" si="7"/>
        <v>4.8918097905347513E-2</v>
      </c>
      <c r="P39" s="23">
        <v>106</v>
      </c>
      <c r="Q39" s="27">
        <v>2085866944.8899996</v>
      </c>
      <c r="R39" s="48">
        <f t="shared" si="8"/>
        <v>1.1716601464469758</v>
      </c>
      <c r="S39" s="23">
        <f t="shared" si="4"/>
        <v>37</v>
      </c>
      <c r="T39" s="27">
        <f t="shared" si="5"/>
        <v>770498891.51999974</v>
      </c>
      <c r="U39" s="49">
        <f t="shared" si="9"/>
        <v>0.26176700379555573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43112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26</v>
      </c>
      <c r="N40" s="32">
        <v>65899535.270000003</v>
      </c>
      <c r="O40" s="48">
        <f t="shared" si="7"/>
        <v>1.8828438648571429E-2</v>
      </c>
      <c r="P40" s="23">
        <v>1078</v>
      </c>
      <c r="Q40" s="27">
        <v>2255615231.5099993</v>
      </c>
      <c r="R40" s="48">
        <f t="shared" si="8"/>
        <v>0.64446149471714265</v>
      </c>
      <c r="S40" s="23">
        <f t="shared" si="4"/>
        <v>225</v>
      </c>
      <c r="T40" s="27">
        <f t="shared" si="5"/>
        <v>624330590.86000013</v>
      </c>
      <c r="U40" s="49">
        <f t="shared" si="9"/>
        <v>0.21193596915765095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/>
      <c r="N43" s="32"/>
      <c r="O43" s="48">
        <f t="shared" si="7"/>
        <v>0</v>
      </c>
      <c r="P43" s="23">
        <v>6</v>
      </c>
      <c r="Q43" s="27">
        <v>82923213.229999989</v>
      </c>
      <c r="R43" s="48">
        <f t="shared" si="8"/>
        <v>9.8788674326900153E-2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43830</v>
      </c>
      <c r="J44" s="17">
        <v>2</v>
      </c>
      <c r="K44" s="32">
        <v>46998728.109999999</v>
      </c>
      <c r="L44" s="46">
        <f t="shared" si="6"/>
        <v>9.3279206331249379E-2</v>
      </c>
      <c r="M44" s="17">
        <v>1</v>
      </c>
      <c r="N44" s="41">
        <v>25213563.600000001</v>
      </c>
      <c r="O44" s="48">
        <f t="shared" si="7"/>
        <v>5.004180529919619E-2</v>
      </c>
      <c r="P44" s="104">
        <v>1</v>
      </c>
      <c r="Q44" s="32">
        <v>21785164.510000002</v>
      </c>
      <c r="R44" s="48">
        <f t="shared" si="8"/>
        <v>4.3237401032053195E-2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hidden="1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17</v>
      </c>
      <c r="K45" s="41">
        <v>1209339684.98</v>
      </c>
      <c r="L45" s="46">
        <f t="shared" si="6"/>
        <v>0.31024619932786046</v>
      </c>
      <c r="M45" s="16">
        <v>6</v>
      </c>
      <c r="N45" s="41">
        <v>416169614.18000001</v>
      </c>
      <c r="O45" s="48">
        <f t="shared" si="7"/>
        <v>0.10676490871729093</v>
      </c>
      <c r="P45" s="23">
        <v>9</v>
      </c>
      <c r="Q45" s="33">
        <v>564922718.97000003</v>
      </c>
      <c r="R45" s="48">
        <f t="shared" si="8"/>
        <v>0.14492630040277066</v>
      </c>
      <c r="S45" s="23">
        <f t="shared" ref="S45" si="12">J45-M45-P45</f>
        <v>2</v>
      </c>
      <c r="T45" s="27">
        <f t="shared" ref="T45" si="13">K45-N45-Q45</f>
        <v>228247351.82999992</v>
      </c>
      <c r="U45" s="49">
        <f t="shared" si="9"/>
        <v>0.18873717175152047</v>
      </c>
    </row>
    <row r="46" spans="1:22" s="9" customFormat="1" ht="12.75" x14ac:dyDescent="0.25">
      <c r="A46" s="83">
        <v>43</v>
      </c>
      <c r="B46" s="84" t="s">
        <v>50</v>
      </c>
      <c r="C46" s="83" t="s">
        <v>116</v>
      </c>
      <c r="D46" s="72" t="s">
        <v>93</v>
      </c>
      <c r="E46" s="70" t="s">
        <v>5</v>
      </c>
      <c r="F46" s="70" t="s">
        <v>102</v>
      </c>
      <c r="G46" s="86">
        <v>130000000</v>
      </c>
      <c r="H46" s="74">
        <v>42613</v>
      </c>
      <c r="I46" s="74">
        <v>42767</v>
      </c>
      <c r="J46" s="81">
        <v>53</v>
      </c>
      <c r="K46" s="87">
        <v>187832131.17999998</v>
      </c>
      <c r="L46" s="77">
        <f t="shared" si="6"/>
        <v>1.4448625475384613</v>
      </c>
      <c r="M46" s="81"/>
      <c r="N46" s="87"/>
      <c r="O46" s="88">
        <f t="shared" si="7"/>
        <v>0</v>
      </c>
      <c r="P46" s="78">
        <v>28</v>
      </c>
      <c r="Q46" s="79">
        <v>94733056.049999997</v>
      </c>
      <c r="R46" s="88">
        <f t="shared" si="8"/>
        <v>0.72871581576923072</v>
      </c>
      <c r="S46" s="78">
        <f t="shared" ref="S46:S48" si="14">J46-M46-P46</f>
        <v>25</v>
      </c>
      <c r="T46" s="79">
        <f t="shared" ref="T46:T48" si="15">K46-N46-Q46</f>
        <v>93099075.12999998</v>
      </c>
      <c r="U46" s="69">
        <f t="shared" si="9"/>
        <v>0.49565042224209721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2">
        <v>752460561.0200001</v>
      </c>
      <c r="L47" s="97">
        <f t="shared" si="6"/>
        <v>2.9052531313513517</v>
      </c>
      <c r="M47" s="95">
        <v>6</v>
      </c>
      <c r="N47" s="102">
        <v>24550023.000000022</v>
      </c>
      <c r="O47" s="98">
        <f t="shared" si="7"/>
        <v>9.4787733590733683E-2</v>
      </c>
      <c r="P47" s="99">
        <v>103</v>
      </c>
      <c r="Q47" s="100">
        <v>350263879.16000003</v>
      </c>
      <c r="R47" s="98">
        <f t="shared" si="8"/>
        <v>1.35237018980695</v>
      </c>
      <c r="S47" s="99">
        <f t="shared" si="14"/>
        <v>109</v>
      </c>
      <c r="T47" s="100">
        <f t="shared" si="15"/>
        <v>377646658.86000007</v>
      </c>
      <c r="U47" s="101">
        <f t="shared" si="9"/>
        <v>0.50188232901945062</v>
      </c>
    </row>
    <row r="48" spans="1:22" s="9" customFormat="1" ht="53.25" hidden="1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4</v>
      </c>
      <c r="K48" s="41">
        <v>1920132</v>
      </c>
      <c r="L48" s="46">
        <f t="shared" si="6"/>
        <v>2.0211915789473685E-2</v>
      </c>
      <c r="M48" s="16">
        <v>2</v>
      </c>
      <c r="N48" s="41">
        <v>999772</v>
      </c>
      <c r="O48" s="48">
        <f t="shared" si="7"/>
        <v>1.0523915789473684E-2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0</v>
      </c>
      <c r="T48" s="27">
        <f t="shared" si="15"/>
        <v>0</v>
      </c>
      <c r="U48" s="49">
        <f t="shared" si="9"/>
        <v>0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9" customFormat="1" ht="25.5" x14ac:dyDescent="0.25">
      <c r="A50" s="70">
        <v>47</v>
      </c>
      <c r="B50" s="71" t="s">
        <v>55</v>
      </c>
      <c r="C50" s="70" t="s">
        <v>116</v>
      </c>
      <c r="D50" s="72" t="s">
        <v>95</v>
      </c>
      <c r="E50" s="70" t="s">
        <v>5</v>
      </c>
      <c r="F50" s="70" t="s">
        <v>102</v>
      </c>
      <c r="G50" s="73">
        <v>2249230237</v>
      </c>
      <c r="H50" s="74">
        <v>42642</v>
      </c>
      <c r="I50" s="74">
        <v>42780</v>
      </c>
      <c r="J50" s="75">
        <v>659</v>
      </c>
      <c r="K50" s="87">
        <v>7245160755.5299988</v>
      </c>
      <c r="L50" s="77">
        <f t="shared" si="6"/>
        <v>3.2211734647465522</v>
      </c>
      <c r="M50" s="75"/>
      <c r="N50" s="87"/>
      <c r="O50" s="88">
        <f t="shared" si="7"/>
        <v>0</v>
      </c>
      <c r="P50" s="78">
        <v>544</v>
      </c>
      <c r="Q50" s="79">
        <v>6060412524.8199997</v>
      </c>
      <c r="R50" s="88">
        <f t="shared" si="8"/>
        <v>2.6944384906114882</v>
      </c>
      <c r="S50" s="78">
        <f t="shared" si="16"/>
        <v>115</v>
      </c>
      <c r="T50" s="79">
        <f t="shared" si="17"/>
        <v>1184748230.7099991</v>
      </c>
      <c r="U50" s="69">
        <f t="shared" si="9"/>
        <v>0.16352269751995754</v>
      </c>
    </row>
    <row r="51" spans="1:21" s="3" customFormat="1" ht="38.25" hidden="1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10</v>
      </c>
      <c r="K51" s="41">
        <v>580527145.04999995</v>
      </c>
      <c r="L51" s="46">
        <f t="shared" si="6"/>
        <v>0.50655271876513364</v>
      </c>
      <c r="M51" s="16">
        <v>1</v>
      </c>
      <c r="N51" s="41">
        <v>70459554.129999995</v>
      </c>
      <c r="O51" s="48">
        <f t="shared" si="7"/>
        <v>6.1481153830380393E-2</v>
      </c>
      <c r="P51" s="23">
        <v>9</v>
      </c>
      <c r="Q51" s="33">
        <v>510067590.92000008</v>
      </c>
      <c r="R51" s="48">
        <f t="shared" si="8"/>
        <v>0.44507156493475336</v>
      </c>
      <c r="S51" s="23">
        <f t="shared" si="16"/>
        <v>0</v>
      </c>
      <c r="T51" s="27">
        <f t="shared" si="17"/>
        <v>0</v>
      </c>
      <c r="U51" s="49">
        <f t="shared" si="9"/>
        <v>0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hidden="1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83</v>
      </c>
      <c r="K53" s="41">
        <v>3402667211.8999991</v>
      </c>
      <c r="L53" s="46">
        <f t="shared" si="6"/>
        <v>0.57552917466042752</v>
      </c>
      <c r="M53" s="17">
        <v>25</v>
      </c>
      <c r="N53" s="41">
        <v>769970169.77999997</v>
      </c>
      <c r="O53" s="48">
        <f t="shared" si="7"/>
        <v>0.13023321668861929</v>
      </c>
      <c r="P53" s="23">
        <v>45</v>
      </c>
      <c r="Q53" s="33">
        <v>2209313801.73</v>
      </c>
      <c r="R53" s="48">
        <f t="shared" si="8"/>
        <v>0.37368466255786376</v>
      </c>
      <c r="S53" s="23">
        <f t="shared" ref="S53" si="18">J53-M53-P53</f>
        <v>13</v>
      </c>
      <c r="T53" s="27">
        <f t="shared" ref="T53" si="19">K53-N53-Q53</f>
        <v>423383240.38999891</v>
      </c>
      <c r="U53" s="49">
        <f t="shared" si="9"/>
        <v>0.12442687281004713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47</v>
      </c>
      <c r="K54" s="41">
        <v>1075470661.4200001</v>
      </c>
      <c r="L54" s="46">
        <f t="shared" si="6"/>
        <v>0.42458375894986183</v>
      </c>
      <c r="M54" s="17">
        <v>9</v>
      </c>
      <c r="N54" s="41">
        <v>74942088.890000001</v>
      </c>
      <c r="O54" s="48">
        <f t="shared" si="7"/>
        <v>2.958629644295302E-2</v>
      </c>
      <c r="P54" s="23">
        <v>36</v>
      </c>
      <c r="Q54" s="33">
        <v>949434681.94000006</v>
      </c>
      <c r="R54" s="48">
        <f t="shared" si="8"/>
        <v>0.37482616736675883</v>
      </c>
      <c r="S54" s="23">
        <f t="shared" ref="S54" si="20">J54-M54-P54</f>
        <v>2</v>
      </c>
      <c r="T54" s="27">
        <f t="shared" ref="T54" si="21">K54-N54-Q54</f>
        <v>51093890.590000033</v>
      </c>
      <c r="U54" s="49">
        <f t="shared" si="9"/>
        <v>4.7508400203626289E-2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hidden="1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372</v>
      </c>
      <c r="K56" s="41">
        <v>988737048.73000073</v>
      </c>
      <c r="L56" s="46">
        <f t="shared" si="6"/>
        <v>0.61222108280495402</v>
      </c>
      <c r="M56" s="17">
        <v>117</v>
      </c>
      <c r="N56" s="41">
        <v>323372705.49999988</v>
      </c>
      <c r="O56" s="48">
        <f t="shared" si="7"/>
        <v>0.20023077739938072</v>
      </c>
      <c r="P56" s="23">
        <v>226</v>
      </c>
      <c r="Q56" s="33">
        <v>586473879.0599997</v>
      </c>
      <c r="R56" s="48">
        <f t="shared" si="8"/>
        <v>0.36314172078018558</v>
      </c>
      <c r="S56" s="23">
        <f t="shared" si="22"/>
        <v>29</v>
      </c>
      <c r="T56" s="27">
        <f t="shared" si="23"/>
        <v>78890464.170001149</v>
      </c>
      <c r="U56" s="49">
        <f t="shared" si="9"/>
        <v>7.9789125198993283E-2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hidden="1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31</v>
      </c>
      <c r="K58" s="41">
        <v>109840721.86999999</v>
      </c>
      <c r="L58" s="46">
        <f t="shared" si="6"/>
        <v>0.25693736109941517</v>
      </c>
      <c r="M58" s="16">
        <v>9</v>
      </c>
      <c r="N58" s="41">
        <v>39705060.710000001</v>
      </c>
      <c r="O58" s="48">
        <f t="shared" si="7"/>
        <v>9.2877334994152044E-2</v>
      </c>
      <c r="P58" s="23">
        <v>15</v>
      </c>
      <c r="Q58" s="33">
        <v>55206249.670000009</v>
      </c>
      <c r="R58" s="48">
        <f t="shared" si="8"/>
        <v>0.129137426128655</v>
      </c>
      <c r="S58" s="23">
        <f t="shared" si="24"/>
        <v>7</v>
      </c>
      <c r="T58" s="27">
        <f t="shared" si="24"/>
        <v>14929411.489999987</v>
      </c>
      <c r="U58" s="49">
        <f t="shared" si="9"/>
        <v>0.135918730647723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hidden="1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43830</v>
      </c>
      <c r="J61" s="16">
        <v>43</v>
      </c>
      <c r="K61" s="41">
        <v>893978465.30999982</v>
      </c>
      <c r="L61" s="46">
        <f t="shared" si="6"/>
        <v>1.6709877856261679</v>
      </c>
      <c r="M61" s="16">
        <v>3</v>
      </c>
      <c r="N61" s="41">
        <v>24496018.149999999</v>
      </c>
      <c r="O61" s="48">
        <f t="shared" si="7"/>
        <v>4.5786949813084107E-2</v>
      </c>
      <c r="P61" s="23">
        <v>35</v>
      </c>
      <c r="Q61" s="33">
        <v>760731669.41999996</v>
      </c>
      <c r="R61" s="48">
        <f t="shared" si="8"/>
        <v>1.4219283540560748</v>
      </c>
      <c r="S61" s="23">
        <f t="shared" si="25"/>
        <v>5</v>
      </c>
      <c r="T61" s="27">
        <f t="shared" si="26"/>
        <v>108750777.73999989</v>
      </c>
      <c r="U61" s="49">
        <f t="shared" si="9"/>
        <v>0.12164809551904475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43830</v>
      </c>
      <c r="J62" s="17">
        <v>12</v>
      </c>
      <c r="K62" s="32">
        <v>211107603.86000001</v>
      </c>
      <c r="L62" s="46">
        <f t="shared" si="6"/>
        <v>0.62570108410441572</v>
      </c>
      <c r="M62" s="17">
        <v>1</v>
      </c>
      <c r="N62" s="41">
        <v>25062708.149999999</v>
      </c>
      <c r="O62" s="48">
        <f t="shared" si="7"/>
        <v>7.4283272479598761E-2</v>
      </c>
      <c r="P62" s="23">
        <v>9</v>
      </c>
      <c r="Q62" s="33">
        <v>179332808.66000003</v>
      </c>
      <c r="R62" s="48">
        <f t="shared" si="8"/>
        <v>0.53152388043997267</v>
      </c>
      <c r="S62" s="23">
        <f t="shared" ref="S62:S63" si="27">J62-M62-P62</f>
        <v>2</v>
      </c>
      <c r="T62" s="27">
        <f t="shared" ref="T62:T63" si="28">K62-N62-Q62</f>
        <v>6712087.0499999821</v>
      </c>
      <c r="U62" s="49">
        <f t="shared" si="9"/>
        <v>3.1794624766103778E-2</v>
      </c>
    </row>
    <row r="63" spans="1:21" s="3" customFormat="1" ht="25.5" hidden="1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43830</v>
      </c>
      <c r="J63" s="17">
        <v>52</v>
      </c>
      <c r="K63" s="41">
        <v>783820761.59000027</v>
      </c>
      <c r="L63" s="46">
        <f t="shared" si="6"/>
        <v>0.6517609565698228</v>
      </c>
      <c r="M63" s="17">
        <v>19</v>
      </c>
      <c r="N63" s="41">
        <v>273356213.65000004</v>
      </c>
      <c r="O63" s="48">
        <f t="shared" si="7"/>
        <v>0.22730057179325144</v>
      </c>
      <c r="P63" s="23">
        <v>25</v>
      </c>
      <c r="Q63" s="33">
        <v>404929836.38999999</v>
      </c>
      <c r="R63" s="48">
        <f t="shared" si="8"/>
        <v>0.33670638804443631</v>
      </c>
      <c r="S63" s="23">
        <f t="shared" si="27"/>
        <v>8</v>
      </c>
      <c r="T63" s="27">
        <f t="shared" si="28"/>
        <v>105534711.55000025</v>
      </c>
      <c r="U63" s="49">
        <f t="shared" si="9"/>
        <v>0.13464138323654556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43830</v>
      </c>
      <c r="J64" s="17">
        <v>24</v>
      </c>
      <c r="K64" s="32">
        <v>327896344.51999998</v>
      </c>
      <c r="L64" s="46">
        <f t="shared" si="6"/>
        <v>0.31532891078082997</v>
      </c>
      <c r="M64" s="17">
        <v>6</v>
      </c>
      <c r="N64" s="41">
        <v>77393068.920000002</v>
      </c>
      <c r="O64" s="48">
        <f t="shared" si="7"/>
        <v>7.442678923503758E-2</v>
      </c>
      <c r="P64" s="23">
        <v>14</v>
      </c>
      <c r="Q64" s="33">
        <v>154232875.91</v>
      </c>
      <c r="R64" s="48">
        <f t="shared" si="8"/>
        <v>0.14832152166407817</v>
      </c>
      <c r="S64" s="23">
        <f t="shared" ref="S64" si="29">J64-M64-P64</f>
        <v>4</v>
      </c>
      <c r="T64" s="27">
        <f t="shared" ref="T64" si="30">K64-N64-Q64</f>
        <v>96270399.689999968</v>
      </c>
      <c r="U64" s="49">
        <f t="shared" si="9"/>
        <v>0.29360010045530704</v>
      </c>
    </row>
    <row r="65" spans="1:23" s="3" customFormat="1" ht="25.5" hidden="1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43830</v>
      </c>
      <c r="J65" s="17">
        <v>134</v>
      </c>
      <c r="K65" s="41">
        <v>299568969.73999995</v>
      </c>
      <c r="L65" s="46">
        <f t="shared" si="6"/>
        <v>0.1576678788105263</v>
      </c>
      <c r="M65" s="17">
        <v>46</v>
      </c>
      <c r="N65" s="41">
        <v>136527738.44999999</v>
      </c>
      <c r="O65" s="48">
        <f t="shared" si="7"/>
        <v>7.1856704447368414E-2</v>
      </c>
      <c r="P65" s="23">
        <v>69</v>
      </c>
      <c r="Q65" s="33">
        <v>129720469.98000003</v>
      </c>
      <c r="R65" s="48">
        <f t="shared" si="8"/>
        <v>6.827393156842107E-2</v>
      </c>
      <c r="S65" s="23">
        <f t="shared" ref="S65" si="31">J65-M65-P65</f>
        <v>19</v>
      </c>
      <c r="T65" s="27">
        <f t="shared" ref="T65" si="32">K65-N65-Q65</f>
        <v>33320761.309999928</v>
      </c>
      <c r="U65" s="49">
        <f t="shared" si="9"/>
        <v>0.11122901460361358</v>
      </c>
    </row>
    <row r="66" spans="1:23" s="3" customFormat="1" ht="25.5" hidden="1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43830</v>
      </c>
      <c r="J66" s="17">
        <v>25</v>
      </c>
      <c r="K66" s="41">
        <v>89186654.100000009</v>
      </c>
      <c r="L66" s="46">
        <f t="shared" si="6"/>
        <v>1.3420608547137163</v>
      </c>
      <c r="M66" s="17">
        <v>3</v>
      </c>
      <c r="N66" s="41">
        <v>10199619.199999999</v>
      </c>
      <c r="O66" s="48">
        <f t="shared" si="7"/>
        <v>0.15348159205477391</v>
      </c>
      <c r="P66" s="23">
        <v>7</v>
      </c>
      <c r="Q66" s="27">
        <v>25672062.009999998</v>
      </c>
      <c r="R66" s="48">
        <f t="shared" si="8"/>
        <v>0.38630745632382812</v>
      </c>
      <c r="S66" s="23">
        <f t="shared" ref="S66:S73" si="33">J66-M66-P66</f>
        <v>15</v>
      </c>
      <c r="T66" s="27">
        <f t="shared" ref="T66:T73" si="34">K66-N66-Q66</f>
        <v>53314972.890000008</v>
      </c>
      <c r="U66" s="49">
        <f t="shared" si="9"/>
        <v>0.59779092990999427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43830</v>
      </c>
      <c r="J67" s="17">
        <v>3</v>
      </c>
      <c r="K67" s="32">
        <v>2696778</v>
      </c>
      <c r="L67" s="46">
        <f t="shared" si="6"/>
        <v>8.1720545454545448E-2</v>
      </c>
      <c r="M67" s="17"/>
      <c r="N67" s="41"/>
      <c r="O67" s="48">
        <f t="shared" si="7"/>
        <v>0</v>
      </c>
      <c r="P67" s="23">
        <v>2</v>
      </c>
      <c r="Q67" s="33">
        <v>1413040</v>
      </c>
      <c r="R67" s="48">
        <f t="shared" si="8"/>
        <v>4.2819393939393942E-2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hidden="1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31</v>
      </c>
      <c r="K68" s="41">
        <v>68761063.540000007</v>
      </c>
      <c r="L68" s="46">
        <f t="shared" si="6"/>
        <v>7.2380066884210531E-2</v>
      </c>
      <c r="M68" s="17">
        <v>10</v>
      </c>
      <c r="N68" s="41">
        <v>27237221.999999996</v>
      </c>
      <c r="O68" s="48">
        <f t="shared" si="7"/>
        <v>2.8670759999999997E-2</v>
      </c>
      <c r="P68" s="23">
        <v>9</v>
      </c>
      <c r="Q68" s="27">
        <v>18633509.829999998</v>
      </c>
      <c r="R68" s="48">
        <f t="shared" si="8"/>
        <v>1.961422087368421E-2</v>
      </c>
      <c r="S68" s="23">
        <f t="shared" si="33"/>
        <v>12</v>
      </c>
      <c r="T68" s="27">
        <f t="shared" si="34"/>
        <v>22890331.710000008</v>
      </c>
      <c r="U68" s="49">
        <f t="shared" si="9"/>
        <v>0.33289670827566736</v>
      </c>
    </row>
    <row r="69" spans="1:23" s="3" customFormat="1" ht="25.5" hidden="1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300</v>
      </c>
      <c r="K69" s="41">
        <v>2940176669.400001</v>
      </c>
      <c r="L69" s="46">
        <f t="shared" si="6"/>
        <v>0.96941247882010506</v>
      </c>
      <c r="M69" s="17">
        <v>42</v>
      </c>
      <c r="N69" s="41">
        <v>445916295.30000001</v>
      </c>
      <c r="O69" s="48">
        <f t="shared" si="7"/>
        <v>0.14702409745373066</v>
      </c>
      <c r="P69" s="23">
        <v>211</v>
      </c>
      <c r="Q69" s="33">
        <v>2051234729.8</v>
      </c>
      <c r="R69" s="48">
        <f t="shared" si="8"/>
        <v>0.67631736716797231</v>
      </c>
      <c r="S69" s="23">
        <f t="shared" si="33"/>
        <v>47</v>
      </c>
      <c r="T69" s="27">
        <f t="shared" si="34"/>
        <v>443025644.30000091</v>
      </c>
      <c r="U69" s="49">
        <f t="shared" si="9"/>
        <v>0.15067994005625815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39</v>
      </c>
      <c r="K70" s="32">
        <v>301477662.98000002</v>
      </c>
      <c r="L70" s="46">
        <f t="shared" si="6"/>
        <v>0.45026484401685118</v>
      </c>
      <c r="M70" s="17">
        <v>5</v>
      </c>
      <c r="N70" s="41">
        <v>40254283.380000003</v>
      </c>
      <c r="O70" s="48">
        <f t="shared" si="7"/>
        <v>6.0120834319683056E-2</v>
      </c>
      <c r="P70" s="23">
        <v>27</v>
      </c>
      <c r="Q70" s="33">
        <v>226039938.09000003</v>
      </c>
      <c r="R70" s="48">
        <f t="shared" si="8"/>
        <v>0.33759661150227399</v>
      </c>
      <c r="S70" s="23">
        <f t="shared" si="33"/>
        <v>7</v>
      </c>
      <c r="T70" s="27">
        <f t="shared" si="34"/>
        <v>35183441.50999999</v>
      </c>
      <c r="U70" s="49">
        <f t="shared" si="9"/>
        <v>0.11670331115819368</v>
      </c>
    </row>
    <row r="71" spans="1:23" s="3" customFormat="1" ht="51" hidden="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438</v>
      </c>
      <c r="K71" s="41">
        <v>1003172065.5699999</v>
      </c>
      <c r="L71" s="46">
        <f t="shared" si="6"/>
        <v>0.52798529766842106</v>
      </c>
      <c r="M71" s="17">
        <v>192</v>
      </c>
      <c r="N71" s="41">
        <v>489324412.58999991</v>
      </c>
      <c r="O71" s="48">
        <f t="shared" si="7"/>
        <v>0.25753916452105258</v>
      </c>
      <c r="P71" s="23">
        <v>205</v>
      </c>
      <c r="Q71" s="33">
        <v>409340270.47000027</v>
      </c>
      <c r="R71" s="48">
        <f t="shared" si="8"/>
        <v>0.21544224761578962</v>
      </c>
      <c r="S71" s="23">
        <v>7</v>
      </c>
      <c r="T71" s="27">
        <v>23344270.57</v>
      </c>
      <c r="U71" s="49">
        <f t="shared" si="9"/>
        <v>2.3270455160387508E-2</v>
      </c>
    </row>
    <row r="72" spans="1:23" s="3" customFormat="1" ht="25.5" hidden="1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86</v>
      </c>
      <c r="K72" s="41">
        <v>199837184.98999998</v>
      </c>
      <c r="L72" s="46">
        <f t="shared" si="6"/>
        <v>0.42070986313684205</v>
      </c>
      <c r="M72" s="17">
        <v>32</v>
      </c>
      <c r="N72" s="41">
        <v>93871903.589999989</v>
      </c>
      <c r="O72" s="48">
        <f t="shared" si="7"/>
        <v>0.19762506018947365</v>
      </c>
      <c r="P72" s="23">
        <v>47</v>
      </c>
      <c r="Q72" s="27">
        <v>90343902.990000024</v>
      </c>
      <c r="R72" s="48">
        <f t="shared" si="8"/>
        <v>0.19019769050526322</v>
      </c>
      <c r="S72" s="23">
        <f t="shared" si="33"/>
        <v>7</v>
      </c>
      <c r="T72" s="27">
        <f t="shared" si="34"/>
        <v>15621378.409999967</v>
      </c>
      <c r="U72" s="49">
        <f t="shared" si="9"/>
        <v>7.817052872708187E-2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105</v>
      </c>
      <c r="K73" s="32">
        <v>6831213406.29</v>
      </c>
      <c r="L73" s="46">
        <f t="shared" si="6"/>
        <v>0.65711961364247551</v>
      </c>
      <c r="M73" s="17">
        <v>26</v>
      </c>
      <c r="N73" s="32">
        <v>2240813196.9300003</v>
      </c>
      <c r="O73" s="48">
        <f t="shared" ref="O73:O76" si="35">N73/G73</f>
        <v>0.21555208637689163</v>
      </c>
      <c r="P73" s="23">
        <v>71</v>
      </c>
      <c r="Q73" s="27">
        <v>4059880149.29</v>
      </c>
      <c r="R73" s="48">
        <f t="shared" ref="R73:R76" si="36">Q73/G73</f>
        <v>0.39053484592938298</v>
      </c>
      <c r="S73" s="23">
        <f t="shared" si="33"/>
        <v>8</v>
      </c>
      <c r="T73" s="27">
        <f t="shared" si="34"/>
        <v>530520060.06999969</v>
      </c>
      <c r="U73" s="49">
        <f t="shared" si="9"/>
        <v>7.7661175038319097E-2</v>
      </c>
    </row>
    <row r="74" spans="1:23" s="3" customFormat="1" ht="38.25" hidden="1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9" customFormat="1" ht="12.75" x14ac:dyDescent="0.25">
      <c r="A75" s="70">
        <v>72</v>
      </c>
      <c r="B75" s="71" t="s">
        <v>108</v>
      </c>
      <c r="C75" s="70" t="s">
        <v>116</v>
      </c>
      <c r="D75" s="72" t="s">
        <v>97</v>
      </c>
      <c r="E75" s="83" t="s">
        <v>5</v>
      </c>
      <c r="F75" s="83" t="s">
        <v>102</v>
      </c>
      <c r="G75" s="73">
        <v>250000000</v>
      </c>
      <c r="H75" s="74">
        <v>42849</v>
      </c>
      <c r="I75" s="74">
        <v>42985</v>
      </c>
      <c r="J75" s="75">
        <v>72</v>
      </c>
      <c r="K75" s="87">
        <v>785805714.67000008</v>
      </c>
      <c r="L75" s="77">
        <f t="shared" si="37"/>
        <v>3.1432228586800002</v>
      </c>
      <c r="M75" s="75"/>
      <c r="N75" s="87"/>
      <c r="O75" s="88">
        <f t="shared" si="35"/>
        <v>0</v>
      </c>
      <c r="P75" s="78">
        <v>54</v>
      </c>
      <c r="Q75" s="79">
        <v>601292473.91999972</v>
      </c>
      <c r="R75" s="88">
        <f t="shared" si="36"/>
        <v>2.4051698956799989</v>
      </c>
      <c r="S75" s="78">
        <f t="shared" ref="S75:S81" si="40">J75-M75-P75</f>
        <v>18</v>
      </c>
      <c r="T75" s="79">
        <f t="shared" ref="T75:T81" si="41">K75-N75-Q75</f>
        <v>184513240.75000036</v>
      </c>
      <c r="U75" s="69">
        <f t="shared" si="9"/>
        <v>0.23480771048793769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4</v>
      </c>
      <c r="N76" s="96">
        <v>60414445.509999998</v>
      </c>
      <c r="O76" s="98">
        <f t="shared" si="35"/>
        <v>0.1060833108165057</v>
      </c>
      <c r="P76" s="99">
        <v>30</v>
      </c>
      <c r="Q76" s="100">
        <v>627798031.17999995</v>
      </c>
      <c r="R76" s="98">
        <f t="shared" si="36"/>
        <v>1.1023670433362598</v>
      </c>
      <c r="S76" s="99">
        <f t="shared" si="40"/>
        <v>21</v>
      </c>
      <c r="T76" s="100">
        <f t="shared" si="41"/>
        <v>546642208.56000006</v>
      </c>
      <c r="U76" s="101">
        <f t="shared" si="9"/>
        <v>0.44267735717367485</v>
      </c>
    </row>
    <row r="77" spans="1:23" s="9" customFormat="1" ht="38.25" x14ac:dyDescent="0.25">
      <c r="A77" s="70">
        <v>74</v>
      </c>
      <c r="B77" s="71" t="s">
        <v>109</v>
      </c>
      <c r="C77" s="70" t="s">
        <v>116</v>
      </c>
      <c r="D77" s="72" t="s">
        <v>91</v>
      </c>
      <c r="E77" s="83" t="s">
        <v>5</v>
      </c>
      <c r="F77" s="83" t="s">
        <v>102</v>
      </c>
      <c r="G77" s="73">
        <v>140000000</v>
      </c>
      <c r="H77" s="74">
        <v>42874</v>
      </c>
      <c r="I77" s="74">
        <v>43055</v>
      </c>
      <c r="J77" s="75">
        <v>88</v>
      </c>
      <c r="K77" s="87">
        <v>1391548783.6800005</v>
      </c>
      <c r="L77" s="77">
        <f t="shared" si="37"/>
        <v>9.9396341691428614</v>
      </c>
      <c r="M77" s="75"/>
      <c r="N77" s="87"/>
      <c r="O77" s="88">
        <f t="shared" ref="O77" si="42">N77/G77</f>
        <v>0</v>
      </c>
      <c r="P77" s="78">
        <v>23</v>
      </c>
      <c r="Q77" s="79">
        <v>364871283.33999997</v>
      </c>
      <c r="R77" s="88">
        <f t="shared" ref="R77" si="43">Q77/G77</f>
        <v>2.6062234524285715</v>
      </c>
      <c r="S77" s="78">
        <f t="shared" si="40"/>
        <v>65</v>
      </c>
      <c r="T77" s="79">
        <f t="shared" si="41"/>
        <v>1026677500.3400006</v>
      </c>
      <c r="U77" s="69">
        <f t="shared" si="9"/>
        <v>0.7377948314718189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4</v>
      </c>
      <c r="K78" s="32">
        <v>14132920.08</v>
      </c>
      <c r="L78" s="46">
        <f t="shared" ref="L78:L80" si="44">K78/G78</f>
        <v>3.3253929600000003E-2</v>
      </c>
      <c r="M78" s="16">
        <v>1</v>
      </c>
      <c r="N78" s="32">
        <v>4250000</v>
      </c>
      <c r="O78" s="48">
        <f t="shared" ref="O78:O80" si="45">N78/G78</f>
        <v>0.01</v>
      </c>
      <c r="P78" s="23">
        <v>2</v>
      </c>
      <c r="Q78" s="27">
        <v>5632920.0800000001</v>
      </c>
      <c r="R78" s="48">
        <f t="shared" ref="R78:R80" si="46">Q78/G78</f>
        <v>1.32539296E-2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0.30071634000211511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47</v>
      </c>
      <c r="K79" s="96">
        <v>2371620612.75</v>
      </c>
      <c r="L79" s="97">
        <f t="shared" si="44"/>
        <v>2.6351340141666668</v>
      </c>
      <c r="M79" s="95">
        <v>16</v>
      </c>
      <c r="N79" s="96">
        <v>957118661.11000001</v>
      </c>
      <c r="O79" s="98">
        <f t="shared" si="45"/>
        <v>1.0634651790111112</v>
      </c>
      <c r="P79" s="99">
        <v>31</v>
      </c>
      <c r="Q79" s="100">
        <v>1414501951.6399999</v>
      </c>
      <c r="R79" s="98">
        <f t="shared" si="46"/>
        <v>1.5716688351555554</v>
      </c>
      <c r="S79" s="99">
        <f t="shared" si="40"/>
        <v>0</v>
      </c>
      <c r="T79" s="100">
        <f t="shared" si="41"/>
        <v>0</v>
      </c>
      <c r="U79" s="101">
        <f t="shared" si="9"/>
        <v>0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14</v>
      </c>
      <c r="K80" s="96">
        <v>437964224.17999995</v>
      </c>
      <c r="L80" s="97">
        <f t="shared" si="44"/>
        <v>2.1898211208999996</v>
      </c>
      <c r="M80" s="95">
        <v>11</v>
      </c>
      <c r="N80" s="96">
        <v>309117538.93000001</v>
      </c>
      <c r="O80" s="98">
        <f t="shared" si="45"/>
        <v>1.54558769465</v>
      </c>
      <c r="P80" s="99"/>
      <c r="Q80" s="100"/>
      <c r="R80" s="98">
        <f t="shared" si="46"/>
        <v>0</v>
      </c>
      <c r="S80" s="99">
        <f t="shared" si="40"/>
        <v>3</v>
      </c>
      <c r="T80" s="100">
        <f t="shared" si="41"/>
        <v>128846685.24999994</v>
      </c>
      <c r="U80" s="101">
        <f t="shared" si="9"/>
        <v>0.29419454406633211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124</v>
      </c>
      <c r="K81" s="32">
        <v>260204815.56</v>
      </c>
      <c r="L81" s="46">
        <f t="shared" ref="L81" si="48">K81/G81</f>
        <v>7.4344233017142852E-2</v>
      </c>
      <c r="M81" s="16">
        <v>62</v>
      </c>
      <c r="N81" s="32">
        <v>107988543.39999999</v>
      </c>
      <c r="O81" s="48">
        <f t="shared" ref="O81" si="49">N81/G81</f>
        <v>3.085386954285714E-2</v>
      </c>
      <c r="P81" s="23">
        <v>51</v>
      </c>
      <c r="Q81" s="27">
        <v>134254321.59</v>
      </c>
      <c r="R81" s="48">
        <f t="shared" ref="R81" si="50">Q81/G81</f>
        <v>3.8358377597142855E-2</v>
      </c>
      <c r="S81" s="23">
        <f t="shared" si="40"/>
        <v>11</v>
      </c>
      <c r="T81" s="27">
        <f t="shared" si="41"/>
        <v>17961950.570000023</v>
      </c>
      <c r="U81" s="49">
        <f t="shared" ref="U81" si="51">IF(K81=0,"",T81/K81)</f>
        <v>6.9030046701261838E-2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>
        <v>43265</v>
      </c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>
        <v>43265</v>
      </c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s="3" customFormat="1" ht="25.5" x14ac:dyDescent="0.25">
      <c r="A84" s="90">
        <v>81</v>
      </c>
      <c r="B84" s="91" t="s">
        <v>123</v>
      </c>
      <c r="C84" s="90" t="s">
        <v>116</v>
      </c>
      <c r="D84" s="92" t="s">
        <v>91</v>
      </c>
      <c r="E84" s="90" t="s">
        <v>5</v>
      </c>
      <c r="F84" s="90" t="s">
        <v>103</v>
      </c>
      <c r="G84" s="93">
        <v>150000000</v>
      </c>
      <c r="H84" s="94">
        <v>43279</v>
      </c>
      <c r="I84" s="94">
        <v>43433</v>
      </c>
      <c r="J84" s="95"/>
      <c r="K84" s="96">
        <v>0</v>
      </c>
      <c r="L84" s="97">
        <f t="shared" ref="L84:L85" si="58">K84/G84</f>
        <v>0</v>
      </c>
      <c r="M84" s="95"/>
      <c r="N84" s="96"/>
      <c r="O84" s="98">
        <f t="shared" ref="O84:O85" si="59">N84/G84</f>
        <v>0</v>
      </c>
      <c r="P84" s="99"/>
      <c r="Q84" s="100"/>
      <c r="R84" s="98">
        <f t="shared" ref="R84:R85" si="60">Q84/G84</f>
        <v>0</v>
      </c>
      <c r="S84" s="99">
        <f t="shared" ref="S84:S85" si="61">J84-M84-P84</f>
        <v>0</v>
      </c>
      <c r="T84" s="100">
        <f t="shared" ref="T84:T85" si="62">K84-N84-Q84</f>
        <v>0</v>
      </c>
      <c r="U84" s="101" t="str">
        <f t="shared" ref="U84:U85" si="63">IF(K84=0,"",T84/K84)</f>
        <v/>
      </c>
    </row>
    <row r="85" spans="1:21" s="3" customFormat="1" ht="25.5" x14ac:dyDescent="0.25">
      <c r="A85" s="90">
        <v>82</v>
      </c>
      <c r="B85" s="91" t="s">
        <v>124</v>
      </c>
      <c r="C85" s="90" t="s">
        <v>116</v>
      </c>
      <c r="D85" s="92" t="s">
        <v>91</v>
      </c>
      <c r="E85" s="90" t="s">
        <v>5</v>
      </c>
      <c r="F85" s="90" t="s">
        <v>103</v>
      </c>
      <c r="G85" s="93">
        <v>350000000</v>
      </c>
      <c r="H85" s="94">
        <v>43279</v>
      </c>
      <c r="I85" s="94">
        <v>43433</v>
      </c>
      <c r="J85" s="95"/>
      <c r="K85" s="96">
        <v>0</v>
      </c>
      <c r="L85" s="97">
        <f t="shared" si="58"/>
        <v>0</v>
      </c>
      <c r="M85" s="95"/>
      <c r="N85" s="96"/>
      <c r="O85" s="98">
        <f t="shared" si="59"/>
        <v>0</v>
      </c>
      <c r="P85" s="99"/>
      <c r="Q85" s="100"/>
      <c r="R85" s="98">
        <f t="shared" si="60"/>
        <v>0</v>
      </c>
      <c r="S85" s="99">
        <f t="shared" si="61"/>
        <v>0</v>
      </c>
      <c r="T85" s="100">
        <f t="shared" si="62"/>
        <v>0</v>
      </c>
      <c r="U85" s="101" t="str">
        <f t="shared" si="63"/>
        <v/>
      </c>
    </row>
    <row r="86" spans="1:21" x14ac:dyDescent="0.25">
      <c r="B86"/>
      <c r="C86" s="103"/>
    </row>
    <row r="87" spans="1:21" x14ac:dyDescent="0.25">
      <c r="B87"/>
      <c r="C87" s="103"/>
    </row>
    <row r="88" spans="1:21" x14ac:dyDescent="0.25">
      <c r="B88"/>
      <c r="C88" s="103"/>
    </row>
    <row r="89" spans="1:21" x14ac:dyDescent="0.25">
      <c r="B89"/>
      <c r="C89" s="103"/>
    </row>
    <row r="91" spans="1:21" x14ac:dyDescent="0.25">
      <c r="B91" s="108"/>
      <c r="C91" s="108"/>
      <c r="D91" s="108"/>
      <c r="E91" s="108"/>
      <c r="F91" s="108"/>
    </row>
  </sheetData>
  <autoFilter ref="A2:I85">
    <filterColumn colId="2">
      <filters>
        <filter val="IND"/>
        <filter val="IPRÚ"/>
      </filters>
    </filterColumn>
  </autoFilter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F4:F85</xm:sqref>
        </x14:dataValidation>
        <x14:dataValidation type="list" allowBlank="1" showInputMessage="1" showErrorMessage="1">
          <x14:formula1>
            <xm:f>List1!$B$1:$B$4</xm:f>
          </x14:formula1>
          <xm:sqref>C4:C85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2018-06-06T12:27:16Z</dcterms:modified>
</cp:coreProperties>
</file>