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35" yWindow="30" windowWidth="28050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IROP'!$A$2:$I$83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<sst xmlns="http://schemas.openxmlformats.org/spreadsheetml/2006/main" count="434" uniqueCount="124">
  <si>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</si>
  <si>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</si>
  <si>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</si>
  <si>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</si>
  <si>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</si>
  <si>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</si>
  <si>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</si>
  <si>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</si>
  <si>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</si>
  <si>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</si>
  <si>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</si>
  <si>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</si>
  <si>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</si>
  <si>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</si>
  <si>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</si>
  <si>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</si>
  <si>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</si>
  <si>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</si>
  <si>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</si>
  <si>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</si>
  <si>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</si>
  <si>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</si>
  <si>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</si>
  <si>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</si>
  <si>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</si>
  <si>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</si>
  <si>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</si>
  <si>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</si>
  <si>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</si>
  <si>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</si>
  <si>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</si>
  <si>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</si>
  <si>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</si>
  <si>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</si>
  <si>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</si>
  <si>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</si>
  <si>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</si>
  <si>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</si>
  <si>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</si>
  <si>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</si>
  <si>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</si>
  <si>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</si>
  <si>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</si>
  <si>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</si>
  <si>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</si>
  <si>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</si>
  <si>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</si>
  <si>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</si>
  <si>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</si>
  <si>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</si>
  <si>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</si>
  <si>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</si>
  <si>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</si>
  <si>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</si>
  <si>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</si>
  <si>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</si>
  <si>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</si>
  <si>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</si>
  <si>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</si>
  <si>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</si>
  <si>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</si>
  <si>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</si>
  <si>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</si>
  <si>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</si>
  <si>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</si>
  <si>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</si>
  <si>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</si>
  <si>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</si>
  <si>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</si>
  <si>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</si>
  <si>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</si>
  <si>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</si>
  <si>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</si>
  <si>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</si>
  <si>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</si>
  <si>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</si>
  <si>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</si>
  <si>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</si>
  <si>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</si>
  <si>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</si>
  <si>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</si>
  <si>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</si>
  <si>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</si>
  <si>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</si>
  <si>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</si>
  <si>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</si>
  <si>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</si>
  <si>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</si>
  <si>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</si>
  <si>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</si>
  <si>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</si>
  <si>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</si>
  <si>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</si>
  <si>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</si>
  <si>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</si>
  <si>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</si>
  <si>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</si>
  <si>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</si>
  <si>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</si>
  <si>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</si>
  <si>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</si>
  <si>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</si>
  <si>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</si>
  <si>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</si>
  <si>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</si>
  <si>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</si>
  <si>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</si>
  <si>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</si>
  <si>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</si>
  <si>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</si>
  <si>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</si>
  <si>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</si>
  <si>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</si>
  <si>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</si>
  <si>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</si>
  <si>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</si>
  <si>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</si>
  <si>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</si>
  <si>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</si>
  <si>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</si>
  <si>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</si>
  <si>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</si>
  <si>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</si>
  <si>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Stav alokace výzev IROP k 22.3.2018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</si>
</sst>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H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12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21" s="7" customFormat="1" ht="27.75" customHeight="1" x14ac:dyDescent="0.25">
      <c r="A2" s="115" t="s">
        <v>110</v>
      </c>
      <c r="B2" s="117" t="s">
        <v>0</v>
      </c>
      <c r="C2" s="124" t="s">
        <v>115</v>
      </c>
      <c r="D2" s="117" t="s">
        <v>25</v>
      </c>
      <c r="E2" s="117" t="s">
        <v>34</v>
      </c>
      <c r="F2" s="109" t="s">
        <v>65</v>
      </c>
      <c r="G2" s="120" t="s">
        <v>77</v>
      </c>
      <c r="H2" s="120" t="s">
        <v>28</v>
      </c>
      <c r="I2" s="120" t="s">
        <v>24</v>
      </c>
      <c r="J2" s="122" t="s">
        <v>31</v>
      </c>
      <c r="K2" s="122"/>
      <c r="L2" s="122"/>
      <c r="M2" s="123" t="s">
        <v>72</v>
      </c>
      <c r="N2" s="123"/>
      <c r="O2" s="123"/>
      <c r="P2" s="108" t="s">
        <v>73</v>
      </c>
      <c r="Q2" s="108"/>
      <c r="R2" s="108"/>
      <c r="S2" s="109" t="s">
        <v>70</v>
      </c>
      <c r="T2" s="109"/>
      <c r="U2" s="110"/>
    </row>
    <row r="3" spans="1:21" s="7" customFormat="1" ht="39" thickBot="1" x14ac:dyDescent="0.3">
      <c r="A3" s="116"/>
      <c r="B3" s="118"/>
      <c r="C3" s="125"/>
      <c r="D3" s="118"/>
      <c r="E3" s="118"/>
      <c r="F3" s="119"/>
      <c r="G3" s="121"/>
      <c r="H3" s="121"/>
      <c r="I3" s="121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112</v>
      </c>
      <c r="Q4" s="66">
        <v>6045508544.5900021</v>
      </c>
      <c r="R4" s="67">
        <f t="shared" ref="R4:R35" si="2">Q4/G4</f>
        <v>0.58153976501969351</v>
      </c>
      <c r="S4" s="68">
        <f>J4-M4-P4</f>
        <v>42</v>
      </c>
      <c r="T4" s="66">
        <f>K4-N4-Q4</f>
        <v>3077766941.1700001</v>
      </c>
      <c r="U4" s="69">
        <f t="shared" ref="U4:U35" si="3">IF(K4=0,"",T4/K4)</f>
        <v>0.33735328347520693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6</v>
      </c>
      <c r="N7" s="26">
        <v>157584628.25</v>
      </c>
      <c r="O7" s="45">
        <f t="shared" si="1"/>
        <v>0.39396157062499998</v>
      </c>
      <c r="P7" s="23">
        <v>4</v>
      </c>
      <c r="Q7" s="27">
        <v>108250425.50000001</v>
      </c>
      <c r="R7" s="47">
        <f t="shared" si="2"/>
        <v>0.27062606375000003</v>
      </c>
      <c r="S7" s="35">
        <f t="shared" si="4"/>
        <v>1</v>
      </c>
      <c r="T7" s="29">
        <f t="shared" si="5"/>
        <v>7468057.4999999851</v>
      </c>
      <c r="U7" s="49">
        <f t="shared" si="3"/>
        <v>2.7325182892516321E-2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>
        <v>1</v>
      </c>
      <c r="N8" s="31">
        <v>51000000</v>
      </c>
      <c r="O8" s="45">
        <f t="shared" si="1"/>
        <v>3.4488704949129159E-2</v>
      </c>
      <c r="P8" s="23">
        <v>28</v>
      </c>
      <c r="Q8" s="27">
        <v>1470762405.73</v>
      </c>
      <c r="R8" s="47">
        <f t="shared" si="2"/>
        <v>0.99460177767634039</v>
      </c>
      <c r="S8" s="35">
        <f t="shared" si="4"/>
        <v>2</v>
      </c>
      <c r="T8" s="29">
        <f t="shared" si="5"/>
        <v>136000000</v>
      </c>
      <c r="U8" s="49">
        <f t="shared" si="3"/>
        <v>8.2038294227158595E-2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234</v>
      </c>
      <c r="K9" s="26">
        <v>1765062910.3400006</v>
      </c>
      <c r="L9" s="46">
        <f t="shared" si="0"/>
        <v>0.92898047912631609</v>
      </c>
      <c r="M9" s="16">
        <v>21</v>
      </c>
      <c r="N9" s="26">
        <v>203957087.32999998</v>
      </c>
      <c r="O9" s="45">
        <f t="shared" si="1"/>
        <v>0.10734583543684209</v>
      </c>
      <c r="P9" s="23">
        <v>168</v>
      </c>
      <c r="Q9" s="27">
        <v>1191578613.7100003</v>
      </c>
      <c r="R9" s="47">
        <f t="shared" si="2"/>
        <v>0.62714663879473698</v>
      </c>
      <c r="S9" s="35">
        <f t="shared" si="4"/>
        <v>45</v>
      </c>
      <c r="T9" s="29">
        <f t="shared" si="5"/>
        <v>369527209.30000043</v>
      </c>
      <c r="U9" s="49">
        <f t="shared" si="3"/>
        <v>0.20935639581754009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34</v>
      </c>
      <c r="K11" s="26">
        <v>1600827898.1099999</v>
      </c>
      <c r="L11" s="46">
        <f t="shared" si="0"/>
        <v>0.41916828857698679</v>
      </c>
      <c r="M11" s="16">
        <v>2</v>
      </c>
      <c r="N11" s="26">
        <v>4269854.49</v>
      </c>
      <c r="O11" s="47">
        <f t="shared" si="1"/>
        <v>1.1180387355562433E-3</v>
      </c>
      <c r="P11" s="23">
        <v>24</v>
      </c>
      <c r="Q11" s="27">
        <v>1455842613.1499994</v>
      </c>
      <c r="R11" s="47">
        <f t="shared" si="2"/>
        <v>0.38120466123310964</v>
      </c>
      <c r="S11" s="23">
        <f t="shared" si="4"/>
        <v>8</v>
      </c>
      <c r="T11" s="27">
        <f t="shared" si="5"/>
        <v>140715430.47000051</v>
      </c>
      <c r="U11" s="49">
        <f t="shared" si="3"/>
        <v>8.7901660532112569E-2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32</v>
      </c>
      <c r="N13" s="31">
        <v>1086153197.47</v>
      </c>
      <c r="O13" s="47">
        <f t="shared" si="1"/>
        <v>0.90512766455833338</v>
      </c>
      <c r="P13" s="23">
        <v>27</v>
      </c>
      <c r="Q13" s="27">
        <v>504175924.68999994</v>
      </c>
      <c r="R13" s="47">
        <f t="shared" si="2"/>
        <v>0.4201466039083333</v>
      </c>
      <c r="S13" s="23">
        <f t="shared" si="4"/>
        <v>82</v>
      </c>
      <c r="T13" s="27">
        <f t="shared" si="5"/>
        <v>2173718836.7199988</v>
      </c>
      <c r="U13" s="49">
        <f t="shared" si="3"/>
        <v>0.57749498956086465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7</v>
      </c>
      <c r="N26" s="31">
        <v>683154257.23000002</v>
      </c>
      <c r="O26" s="47">
        <f t="shared" si="1"/>
        <v>0.33154780743994178</v>
      </c>
      <c r="P26" s="23">
        <v>24</v>
      </c>
      <c r="Q26" s="27">
        <v>1311630672.96</v>
      </c>
      <c r="R26" s="47">
        <f t="shared" si="2"/>
        <v>0.63655941420043682</v>
      </c>
      <c r="S26" s="23">
        <f t="shared" si="4"/>
        <v>4</v>
      </c>
      <c r="T26" s="27">
        <f t="shared" si="5"/>
        <v>79576771.250000238</v>
      </c>
      <c r="U26" s="49">
        <f t="shared" si="3"/>
        <v>3.836205189999356E-2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3" customFormat="1" ht="12.75" x14ac:dyDescent="0.25">
      <c r="A28" s="12">
        <v>25</v>
      </c>
      <c r="B28" s="5" t="s">
        <v>30</v>
      </c>
      <c r="C28" s="12" t="s">
        <v>116</v>
      </c>
      <c r="D28" s="38" t="s">
        <v>94</v>
      </c>
      <c r="E28" s="13" t="s">
        <v>1</v>
      </c>
      <c r="F28" s="36" t="s">
        <v>101</v>
      </c>
      <c r="G28" s="14">
        <v>687000000</v>
      </c>
      <c r="H28" s="11">
        <v>42447</v>
      </c>
      <c r="I28" s="11">
        <v>43146</v>
      </c>
      <c r="J28" s="23">
        <v>12</v>
      </c>
      <c r="K28" s="27">
        <v>747348925.07999992</v>
      </c>
      <c r="L28" s="46">
        <f t="shared" si="0"/>
        <v>1.0878441413100435</v>
      </c>
      <c r="M28" s="23">
        <v>2</v>
      </c>
      <c r="N28" s="27">
        <v>198626812.45999998</v>
      </c>
      <c r="O28" s="47">
        <f t="shared" si="1"/>
        <v>0.28912199775836972</v>
      </c>
      <c r="P28" s="23">
        <v>10</v>
      </c>
      <c r="Q28" s="27">
        <v>548722112.61999989</v>
      </c>
      <c r="R28" s="47">
        <f t="shared" si="2"/>
        <v>0.79872214355167381</v>
      </c>
      <c r="S28" s="23">
        <f t="shared" si="4"/>
        <v>0</v>
      </c>
      <c r="T28" s="27">
        <f t="shared" si="5"/>
        <v>0</v>
      </c>
      <c r="U28" s="4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24</v>
      </c>
      <c r="N29" s="32">
        <v>1235545002.52</v>
      </c>
      <c r="O29" s="48">
        <f t="shared" si="1"/>
        <v>0.39613497996793845</v>
      </c>
      <c r="P29" s="23">
        <v>60</v>
      </c>
      <c r="Q29" s="27">
        <v>2504778757.3500004</v>
      </c>
      <c r="R29" s="48">
        <f t="shared" si="2"/>
        <v>0.80307109886181482</v>
      </c>
      <c r="S29" s="23">
        <f t="shared" si="4"/>
        <v>17</v>
      </c>
      <c r="T29" s="27">
        <f t="shared" si="5"/>
        <v>631567376.20999956</v>
      </c>
      <c r="U29" s="49">
        <f t="shared" si="3"/>
        <v>0.14446091097691108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4</v>
      </c>
      <c r="N30" s="32">
        <v>289501220.13</v>
      </c>
      <c r="O30" s="48">
        <f t="shared" si="1"/>
        <v>0.33297729082019123</v>
      </c>
      <c r="P30" s="23">
        <v>19</v>
      </c>
      <c r="Q30" s="27">
        <v>838998663.21999991</v>
      </c>
      <c r="R30" s="48">
        <f t="shared" si="2"/>
        <v>0.96499593941368567</v>
      </c>
      <c r="S30" s="23">
        <f t="shared" si="4"/>
        <v>0</v>
      </c>
      <c r="T30" s="27">
        <f t="shared" si="5"/>
        <v>0</v>
      </c>
      <c r="U30" s="49">
        <f t="shared" si="3"/>
        <v>0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19</v>
      </c>
      <c r="N31" s="27">
        <v>244649834.22000003</v>
      </c>
      <c r="O31" s="48">
        <f t="shared" si="1"/>
        <v>0.17743036584646849</v>
      </c>
      <c r="P31" s="23">
        <v>161</v>
      </c>
      <c r="Q31" s="27">
        <v>1417465802.8799996</v>
      </c>
      <c r="R31" s="48">
        <f t="shared" si="2"/>
        <v>1.0280059121302947</v>
      </c>
      <c r="S31" s="23">
        <f t="shared" si="4"/>
        <v>77</v>
      </c>
      <c r="T31" s="27">
        <f t="shared" si="5"/>
        <v>499490046.55000043</v>
      </c>
      <c r="U31" s="49">
        <f t="shared" si="3"/>
        <v>0.23107361824964381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20</v>
      </c>
      <c r="N39" s="32">
        <v>199581059.43000001</v>
      </c>
      <c r="O39" s="48">
        <f t="shared" si="7"/>
        <v>0.11210742559234921</v>
      </c>
      <c r="P39" s="23">
        <v>95</v>
      </c>
      <c r="Q39" s="27">
        <v>1980418197.7799997</v>
      </c>
      <c r="R39" s="48">
        <f t="shared" si="8"/>
        <v>1.112428135131859</v>
      </c>
      <c r="S39" s="23">
        <f t="shared" si="4"/>
        <v>36</v>
      </c>
      <c r="T39" s="27">
        <f t="shared" si="5"/>
        <v>763453814.98000002</v>
      </c>
      <c r="U39" s="49">
        <f t="shared" si="9"/>
        <v>0.25937353042695943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43069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206</v>
      </c>
      <c r="N40" s="32">
        <v>622479083.85000014</v>
      </c>
      <c r="O40" s="48">
        <f t="shared" si="7"/>
        <v>0.17785116681428575</v>
      </c>
      <c r="P40" s="23">
        <v>939</v>
      </c>
      <c r="Q40" s="27">
        <v>1935262018.9499979</v>
      </c>
      <c r="R40" s="48">
        <f t="shared" si="8"/>
        <v>0.55293200541428511</v>
      </c>
      <c r="S40" s="23">
        <f t="shared" si="4"/>
        <v>184</v>
      </c>
      <c r="T40" s="27">
        <f t="shared" si="5"/>
        <v>388104254.84000111</v>
      </c>
      <c r="U40" s="49">
        <f t="shared" si="9"/>
        <v>0.13174630970816556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>
        <v>2</v>
      </c>
      <c r="N43" s="32">
        <v>26373228.710000001</v>
      </c>
      <c r="O43" s="48">
        <f t="shared" si="7"/>
        <v>3.1419143090302595E-2</v>
      </c>
      <c r="P43" s="23">
        <v>4</v>
      </c>
      <c r="Q43" s="27">
        <v>56549984.519999996</v>
      </c>
      <c r="R43" s="48">
        <f t="shared" si="8"/>
        <v>6.7369531236597571E-2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44865</v>
      </c>
      <c r="J44" s="17">
        <v>2</v>
      </c>
      <c r="K44" s="32">
        <v>46998728.109999999</v>
      </c>
      <c r="L44" s="46">
        <f t="shared" si="6"/>
        <v>9.3279206331249379E-2</v>
      </c>
      <c r="M44" s="17">
        <v>1</v>
      </c>
      <c r="N44" s="41">
        <v>25213563.600000001</v>
      </c>
      <c r="O44" s="48">
        <f t="shared" si="7"/>
        <v>5.004180529919619E-2</v>
      </c>
      <c r="P44" s="126">
        <v>1</v>
      </c>
      <c r="Q44" s="32">
        <v>21785164.510000002</v>
      </c>
      <c r="R44" s="48">
        <f t="shared" si="8"/>
        <v>4.3237401032053195E-2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14</v>
      </c>
      <c r="K45" s="41">
        <v>1080547652.3599999</v>
      </c>
      <c r="L45" s="46">
        <f t="shared" si="6"/>
        <v>0.27720565735248842</v>
      </c>
      <c r="M45" s="16">
        <v>7</v>
      </c>
      <c r="N45" s="41">
        <v>580206475.11000001</v>
      </c>
      <c r="O45" s="48">
        <f t="shared" si="7"/>
        <v>0.148847222963058</v>
      </c>
      <c r="P45" s="23">
        <v>5</v>
      </c>
      <c r="Q45" s="33">
        <v>282355964.45999998</v>
      </c>
      <c r="R45" s="48">
        <f t="shared" si="8"/>
        <v>7.2436111970241149E-2</v>
      </c>
      <c r="S45" s="23">
        <f t="shared" ref="S45" si="12">J45-M45-P45</f>
        <v>2</v>
      </c>
      <c r="T45" s="27">
        <f t="shared" ref="T45" si="13">K45-N45-Q45</f>
        <v>217985212.7899999</v>
      </c>
      <c r="U45" s="49">
        <f t="shared" si="9"/>
        <v>0.20173586265622187</v>
      </c>
    </row>
    <row r="46" spans="1:22" s="9" customFormat="1" ht="12.75" x14ac:dyDescent="0.25">
      <c r="A46" s="102">
        <v>43</v>
      </c>
      <c r="B46" s="105" t="s">
        <v>50</v>
      </c>
      <c r="C46" s="102" t="s">
        <v>116</v>
      </c>
      <c r="D46" s="92" t="s">
        <v>93</v>
      </c>
      <c r="E46" s="90" t="s">
        <v>5</v>
      </c>
      <c r="F46" s="90" t="s">
        <v>101</v>
      </c>
      <c r="G46" s="103">
        <v>130000000</v>
      </c>
      <c r="H46" s="94">
        <v>42613</v>
      </c>
      <c r="I46" s="94">
        <v>42767</v>
      </c>
      <c r="J46" s="104">
        <v>53</v>
      </c>
      <c r="K46" s="106">
        <v>187832131.17999998</v>
      </c>
      <c r="L46" s="97">
        <f t="shared" si="6"/>
        <v>1.4448625475384613</v>
      </c>
      <c r="M46" s="104">
        <v>9</v>
      </c>
      <c r="N46" s="106">
        <v>30145877.190000005</v>
      </c>
      <c r="O46" s="98">
        <f t="shared" si="7"/>
        <v>0.23189136300000004</v>
      </c>
      <c r="P46" s="99">
        <v>22</v>
      </c>
      <c r="Q46" s="100">
        <v>75119685.629999995</v>
      </c>
      <c r="R46" s="98">
        <f t="shared" si="8"/>
        <v>0.5778437356153846</v>
      </c>
      <c r="S46" s="99">
        <f t="shared" ref="S46:S48" si="14">J46-M46-P46</f>
        <v>22</v>
      </c>
      <c r="T46" s="100">
        <f t="shared" ref="T46:T48" si="15">K46-N46-Q46</f>
        <v>82566568.359999985</v>
      </c>
      <c r="U46" s="101">
        <f t="shared" si="9"/>
        <v>0.43957638046962394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6">
        <v>752460561.0200001</v>
      </c>
      <c r="L47" s="97">
        <f t="shared" si="6"/>
        <v>2.9052531313513517</v>
      </c>
      <c r="M47" s="95">
        <v>47</v>
      </c>
      <c r="N47" s="106">
        <v>168677887.63000003</v>
      </c>
      <c r="O47" s="98">
        <f t="shared" si="7"/>
        <v>0.65126597540540554</v>
      </c>
      <c r="P47" s="99">
        <v>77</v>
      </c>
      <c r="Q47" s="100">
        <v>264997415.54999995</v>
      </c>
      <c r="R47" s="98">
        <f t="shared" si="8"/>
        <v>1.0231560445945944</v>
      </c>
      <c r="S47" s="99">
        <f t="shared" si="14"/>
        <v>94</v>
      </c>
      <c r="T47" s="100">
        <f t="shared" si="15"/>
        <v>318785257.84000015</v>
      </c>
      <c r="U47" s="101">
        <f t="shared" si="9"/>
        <v>0.42365709826421982</v>
      </c>
    </row>
    <row r="48" spans="1:22" s="9" customFormat="1" ht="53.25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2</v>
      </c>
      <c r="K48" s="41">
        <v>920360</v>
      </c>
      <c r="L48" s="46">
        <f t="shared" si="6"/>
        <v>9.6880000000000004E-3</v>
      </c>
      <c r="M48" s="16"/>
      <c r="N48" s="41"/>
      <c r="O48" s="48">
        <f t="shared" si="7"/>
        <v>0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0</v>
      </c>
      <c r="T48" s="27">
        <f t="shared" si="15"/>
        <v>0</v>
      </c>
      <c r="U48" s="49">
        <f t="shared" si="9"/>
        <v>0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3" customFormat="1" ht="25.5" x14ac:dyDescent="0.25">
      <c r="A50" s="90">
        <v>47</v>
      </c>
      <c r="B50" s="91" t="s">
        <v>55</v>
      </c>
      <c r="C50" s="90" t="s">
        <v>116</v>
      </c>
      <c r="D50" s="92" t="s">
        <v>95</v>
      </c>
      <c r="E50" s="90" t="s">
        <v>5</v>
      </c>
      <c r="F50" s="90" t="s">
        <v>101</v>
      </c>
      <c r="G50" s="93">
        <v>2249230237</v>
      </c>
      <c r="H50" s="94">
        <v>42642</v>
      </c>
      <c r="I50" s="94">
        <v>42780</v>
      </c>
      <c r="J50" s="95">
        <v>659</v>
      </c>
      <c r="K50" s="96">
        <v>7245160755.5299988</v>
      </c>
      <c r="L50" s="97">
        <f t="shared" si="6"/>
        <v>3.2211734647465522</v>
      </c>
      <c r="M50" s="95">
        <v>4</v>
      </c>
      <c r="N50" s="96">
        <v>83985119.130000234</v>
      </c>
      <c r="O50" s="98">
        <f t="shared" si="7"/>
        <v>3.7339494084882442E-2</v>
      </c>
      <c r="P50" s="99">
        <v>555</v>
      </c>
      <c r="Q50" s="100">
        <v>6189876584.2599993</v>
      </c>
      <c r="R50" s="98">
        <f t="shared" si="8"/>
        <v>2.7519977645845595</v>
      </c>
      <c r="S50" s="99">
        <f t="shared" si="16"/>
        <v>100</v>
      </c>
      <c r="T50" s="100">
        <f t="shared" si="17"/>
        <v>971299052.13999939</v>
      </c>
      <c r="U50" s="101">
        <f t="shared" si="9"/>
        <v>0.13406176686951191</v>
      </c>
    </row>
    <row r="51" spans="1:21" s="3" customFormat="1" ht="38.25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9</v>
      </c>
      <c r="K51" s="41">
        <v>509203832.07999992</v>
      </c>
      <c r="L51" s="46">
        <f t="shared" si="6"/>
        <v>0.44431787168803738</v>
      </c>
      <c r="M51" s="16">
        <v>3</v>
      </c>
      <c r="N51" s="41">
        <v>165172057.78</v>
      </c>
      <c r="O51" s="48">
        <f t="shared" si="7"/>
        <v>0.1441247935534255</v>
      </c>
      <c r="P51" s="23">
        <v>6</v>
      </c>
      <c r="Q51" s="33">
        <v>344031774.29999995</v>
      </c>
      <c r="R51" s="48">
        <f t="shared" si="8"/>
        <v>0.30019307813461188</v>
      </c>
      <c r="S51" s="23">
        <f t="shared" si="16"/>
        <v>0</v>
      </c>
      <c r="T51" s="27">
        <f t="shared" si="17"/>
        <v>0</v>
      </c>
      <c r="U51" s="49">
        <f t="shared" si="9"/>
        <v>0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79</v>
      </c>
      <c r="K53" s="41">
        <v>3165085194.249999</v>
      </c>
      <c r="L53" s="46">
        <f t="shared" si="6"/>
        <v>0.53534440958729157</v>
      </c>
      <c r="M53" s="17">
        <v>35</v>
      </c>
      <c r="N53" s="41">
        <v>1188505577.0599997</v>
      </c>
      <c r="O53" s="48">
        <f t="shared" si="7"/>
        <v>0.20102454670044276</v>
      </c>
      <c r="P53" s="23">
        <v>35</v>
      </c>
      <c r="Q53" s="33">
        <v>1644560369.1800003</v>
      </c>
      <c r="R53" s="48">
        <f t="shared" si="8"/>
        <v>0.27816192798498979</v>
      </c>
      <c r="S53" s="23">
        <f t="shared" ref="S53" si="18">J53-M53-P53</f>
        <v>9</v>
      </c>
      <c r="T53" s="27">
        <f t="shared" ref="T53" si="19">K53-N53-Q53</f>
        <v>332019248.00999904</v>
      </c>
      <c r="U53" s="49">
        <f t="shared" si="9"/>
        <v>0.10490057222256685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37</v>
      </c>
      <c r="K54" s="41">
        <v>979786464.77999997</v>
      </c>
      <c r="L54" s="46">
        <f t="shared" si="6"/>
        <v>0.38680871092775365</v>
      </c>
      <c r="M54" s="17">
        <v>16</v>
      </c>
      <c r="N54" s="41">
        <v>182905856.10999998</v>
      </c>
      <c r="O54" s="48">
        <f t="shared" si="7"/>
        <v>7.2209181251480459E-2</v>
      </c>
      <c r="P54" s="23">
        <v>21</v>
      </c>
      <c r="Q54" s="33">
        <v>796880608.66999996</v>
      </c>
      <c r="R54" s="48">
        <f t="shared" si="8"/>
        <v>0.31459952967627319</v>
      </c>
      <c r="S54" s="23">
        <f t="shared" ref="S54" si="20">J54-M54-P54</f>
        <v>0</v>
      </c>
      <c r="T54" s="27">
        <f t="shared" ref="T54" si="21">K54-N54-Q54</f>
        <v>0</v>
      </c>
      <c r="U54" s="49">
        <f t="shared" si="9"/>
        <v>0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317</v>
      </c>
      <c r="K56" s="41">
        <v>829411012.93999982</v>
      </c>
      <c r="L56" s="46">
        <f t="shared" si="6"/>
        <v>0.51356719067492251</v>
      </c>
      <c r="M56" s="17">
        <v>188</v>
      </c>
      <c r="N56" s="41">
        <v>506955721.5799998</v>
      </c>
      <c r="O56" s="48">
        <f t="shared" si="7"/>
        <v>0.31390447156656337</v>
      </c>
      <c r="P56" s="23">
        <v>118</v>
      </c>
      <c r="Q56" s="33">
        <v>300314332.62</v>
      </c>
      <c r="R56" s="48">
        <f t="shared" si="8"/>
        <v>0.18595314713312694</v>
      </c>
      <c r="S56" s="23">
        <f t="shared" si="22"/>
        <v>11</v>
      </c>
      <c r="T56" s="27">
        <f t="shared" si="23"/>
        <v>22140958.74000001</v>
      </c>
      <c r="U56" s="49">
        <f t="shared" si="9"/>
        <v>2.6694797144683806E-2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26</v>
      </c>
      <c r="K58" s="41">
        <v>87803120.089999989</v>
      </c>
      <c r="L58" s="46">
        <f t="shared" si="6"/>
        <v>0.20538741541520464</v>
      </c>
      <c r="M58" s="16">
        <v>12</v>
      </c>
      <c r="N58" s="41">
        <v>46119927.979999997</v>
      </c>
      <c r="O58" s="48">
        <f t="shared" si="7"/>
        <v>0.10788287246783625</v>
      </c>
      <c r="P58" s="23">
        <v>10</v>
      </c>
      <c r="Q58" s="33">
        <v>32185242.310000002</v>
      </c>
      <c r="R58" s="48">
        <f t="shared" si="8"/>
        <v>7.528711651461989E-2</v>
      </c>
      <c r="S58" s="23">
        <f t="shared" si="24"/>
        <v>4</v>
      </c>
      <c r="T58" s="27">
        <f t="shared" si="24"/>
        <v>9497949.7999999896</v>
      </c>
      <c r="U58" s="49">
        <f t="shared" si="9"/>
        <v>0.10817326070263104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44865</v>
      </c>
      <c r="J61" s="16">
        <v>40</v>
      </c>
      <c r="K61" s="41">
        <v>864151142.69000018</v>
      </c>
      <c r="L61" s="46">
        <f t="shared" si="6"/>
        <v>1.6152357807289723</v>
      </c>
      <c r="M61" s="16">
        <v>10</v>
      </c>
      <c r="N61" s="41">
        <v>253743020.58000004</v>
      </c>
      <c r="O61" s="48">
        <f t="shared" si="7"/>
        <v>0.47428601977570101</v>
      </c>
      <c r="P61" s="23">
        <v>25</v>
      </c>
      <c r="Q61" s="33">
        <v>501657344.37000018</v>
      </c>
      <c r="R61" s="48">
        <f t="shared" si="8"/>
        <v>0.93767727919626198</v>
      </c>
      <c r="S61" s="23">
        <f t="shared" si="25"/>
        <v>5</v>
      </c>
      <c r="T61" s="27">
        <f t="shared" si="26"/>
        <v>108750777.73999995</v>
      </c>
      <c r="U61" s="49">
        <f t="shared" si="9"/>
        <v>0.12584694085049944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44865</v>
      </c>
      <c r="J62" s="17">
        <v>10</v>
      </c>
      <c r="K62" s="32">
        <v>170217779.90000001</v>
      </c>
      <c r="L62" s="46">
        <f t="shared" si="6"/>
        <v>0.50450787877781955</v>
      </c>
      <c r="M62" s="17"/>
      <c r="N62" s="41"/>
      <c r="O62" s="48">
        <f t="shared" si="7"/>
        <v>0</v>
      </c>
      <c r="P62" s="23">
        <v>8</v>
      </c>
      <c r="Q62" s="33">
        <v>163448988.70999998</v>
      </c>
      <c r="R62" s="48">
        <f t="shared" si="8"/>
        <v>0.48444588239199482</v>
      </c>
      <c r="S62" s="23">
        <f t="shared" ref="S62:S63" si="27">J62-M62-P62</f>
        <v>2</v>
      </c>
      <c r="T62" s="27">
        <f t="shared" ref="T62:T63" si="28">K62-N62-Q62</f>
        <v>6768791.1900000274</v>
      </c>
      <c r="U62" s="49">
        <f t="shared" si="9"/>
        <v>3.9765476873077389E-2</v>
      </c>
    </row>
    <row r="63" spans="1:21" s="3" customFormat="1" ht="25.5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44865</v>
      </c>
      <c r="J63" s="17">
        <v>49</v>
      </c>
      <c r="K63" s="41">
        <v>758534240.39000022</v>
      </c>
      <c r="L63" s="46">
        <f t="shared" si="6"/>
        <v>0.63073476275964169</v>
      </c>
      <c r="M63" s="17">
        <v>29</v>
      </c>
      <c r="N63" s="41">
        <v>387475888.67000008</v>
      </c>
      <c r="O63" s="48">
        <f t="shared" si="7"/>
        <v>0.32219311891536817</v>
      </c>
      <c r="P63" s="23">
        <v>13</v>
      </c>
      <c r="Q63" s="33">
        <v>272181769.21999997</v>
      </c>
      <c r="R63" s="48">
        <f t="shared" si="8"/>
        <v>0.22632400028271604</v>
      </c>
      <c r="S63" s="23">
        <f t="shared" si="27"/>
        <v>7</v>
      </c>
      <c r="T63" s="27">
        <f t="shared" si="28"/>
        <v>98876582.500000179</v>
      </c>
      <c r="U63" s="49">
        <f t="shared" si="9"/>
        <v>0.13035216768746366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44865</v>
      </c>
      <c r="J64" s="17">
        <v>21</v>
      </c>
      <c r="K64" s="32">
        <v>307790486.60000002</v>
      </c>
      <c r="L64" s="46">
        <f t="shared" si="6"/>
        <v>0.29599365930826899</v>
      </c>
      <c r="M64" s="17">
        <v>6</v>
      </c>
      <c r="N64" s="41">
        <v>61894124.100000001</v>
      </c>
      <c r="O64" s="48">
        <f t="shared" si="7"/>
        <v>5.9521879588981155E-2</v>
      </c>
      <c r="P64" s="23">
        <v>11</v>
      </c>
      <c r="Q64" s="33">
        <v>149625962.81</v>
      </c>
      <c r="R64" s="48">
        <f t="shared" si="8"/>
        <v>0.14389117983757352</v>
      </c>
      <c r="S64" s="23">
        <f t="shared" ref="S64" si="29">J64-M64-P64</f>
        <v>4</v>
      </c>
      <c r="T64" s="27">
        <f t="shared" ref="T64" si="30">K64-N64-Q64</f>
        <v>96270399.690000027</v>
      </c>
      <c r="U64" s="49">
        <f t="shared" si="9"/>
        <v>0.31277899701660244</v>
      </c>
    </row>
    <row r="65" spans="1:23" s="3" customFormat="1" ht="25.5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44865</v>
      </c>
      <c r="J65" s="17">
        <v>113</v>
      </c>
      <c r="K65" s="41">
        <v>236129368.15999997</v>
      </c>
      <c r="L65" s="46">
        <f t="shared" si="6"/>
        <v>0.12427861482105261</v>
      </c>
      <c r="M65" s="17">
        <v>65</v>
      </c>
      <c r="N65" s="41">
        <v>157484327.67999998</v>
      </c>
      <c r="O65" s="48">
        <f t="shared" si="7"/>
        <v>8.2886488252631563E-2</v>
      </c>
      <c r="P65" s="23">
        <v>37</v>
      </c>
      <c r="Q65" s="33">
        <v>58739175.989999987</v>
      </c>
      <c r="R65" s="48">
        <f t="shared" si="8"/>
        <v>3.0915355784210518E-2</v>
      </c>
      <c r="S65" s="23">
        <f t="shared" ref="S65" si="31">J65-M65-P65</f>
        <v>11</v>
      </c>
      <c r="T65" s="27">
        <f t="shared" ref="T65" si="32">K65-N65-Q65</f>
        <v>19905864.490000002</v>
      </c>
      <c r="U65" s="49">
        <f t="shared" si="9"/>
        <v>8.4300672318370407E-2</v>
      </c>
    </row>
    <row r="66" spans="1:23" s="3" customFormat="1" ht="25.5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44865</v>
      </c>
      <c r="J66" s="17">
        <v>25</v>
      </c>
      <c r="K66" s="41">
        <v>89186654.100000009</v>
      </c>
      <c r="L66" s="46">
        <f t="shared" si="6"/>
        <v>1.3420608547137163</v>
      </c>
      <c r="M66" s="17">
        <v>8</v>
      </c>
      <c r="N66" s="41">
        <v>28096234.169999998</v>
      </c>
      <c r="O66" s="48">
        <f t="shared" si="7"/>
        <v>0.42278585764803245</v>
      </c>
      <c r="P66" s="23">
        <v>2</v>
      </c>
      <c r="Q66" s="27">
        <v>7775447.04</v>
      </c>
      <c r="R66" s="48">
        <f t="shared" si="8"/>
        <v>0.11700319073056956</v>
      </c>
      <c r="S66" s="23">
        <f t="shared" ref="S66:S73" si="33">J66-M66-P66</f>
        <v>15</v>
      </c>
      <c r="T66" s="27">
        <f t="shared" ref="T66:T73" si="34">K66-N66-Q66</f>
        <v>53314972.890000008</v>
      </c>
      <c r="U66" s="49">
        <f t="shared" si="9"/>
        <v>0.59779092990999427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44865</v>
      </c>
      <c r="J67" s="17">
        <v>3</v>
      </c>
      <c r="K67" s="32">
        <v>2696778</v>
      </c>
      <c r="L67" s="46">
        <f t="shared" si="6"/>
        <v>8.1720545454545448E-2</v>
      </c>
      <c r="M67" s="17">
        <v>1</v>
      </c>
      <c r="N67" s="41">
        <v>848300</v>
      </c>
      <c r="O67" s="48">
        <f t="shared" si="7"/>
        <v>2.5706060606060607E-2</v>
      </c>
      <c r="P67" s="23">
        <v>1</v>
      </c>
      <c r="Q67" s="33">
        <v>564740</v>
      </c>
      <c r="R67" s="48">
        <f t="shared" si="8"/>
        <v>1.7113333333333335E-2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27</v>
      </c>
      <c r="K68" s="41">
        <v>57205282.539999999</v>
      </c>
      <c r="L68" s="46">
        <f t="shared" si="6"/>
        <v>6.0216086884210526E-2</v>
      </c>
      <c r="M68" s="17">
        <v>21</v>
      </c>
      <c r="N68" s="41">
        <v>41311671.630000003</v>
      </c>
      <c r="O68" s="48">
        <f t="shared" si="7"/>
        <v>4.3485970136842106E-2</v>
      </c>
      <c r="P68" s="23"/>
      <c r="Q68" s="27">
        <v>0</v>
      </c>
      <c r="R68" s="48">
        <f t="shared" si="8"/>
        <v>0</v>
      </c>
      <c r="S68" s="23">
        <f t="shared" si="33"/>
        <v>6</v>
      </c>
      <c r="T68" s="27">
        <f t="shared" si="34"/>
        <v>15893610.909999996</v>
      </c>
      <c r="U68" s="49">
        <f t="shared" si="9"/>
        <v>0.27783467197957828</v>
      </c>
    </row>
    <row r="69" spans="1:23" s="3" customFormat="1" ht="25.5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280</v>
      </c>
      <c r="K69" s="41">
        <v>2723298892.4100003</v>
      </c>
      <c r="L69" s="46">
        <f t="shared" si="6"/>
        <v>0.89790520322643297</v>
      </c>
      <c r="M69" s="17">
        <v>73</v>
      </c>
      <c r="N69" s="41">
        <v>936616597.37999976</v>
      </c>
      <c r="O69" s="48">
        <f t="shared" si="7"/>
        <v>0.30881403380276667</v>
      </c>
      <c r="P69" s="23">
        <v>169</v>
      </c>
      <c r="Q69" s="33">
        <v>1393800958.8600008</v>
      </c>
      <c r="R69" s="48">
        <f t="shared" si="8"/>
        <v>0.45955335152905769</v>
      </c>
      <c r="S69" s="23">
        <f t="shared" si="33"/>
        <v>38</v>
      </c>
      <c r="T69" s="27">
        <f t="shared" si="34"/>
        <v>392881336.16999984</v>
      </c>
      <c r="U69" s="49">
        <f t="shared" si="9"/>
        <v>0.14426669700670169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30</v>
      </c>
      <c r="K70" s="32">
        <v>251273056.78</v>
      </c>
      <c r="L70" s="46">
        <f t="shared" si="6"/>
        <v>0.37528294003058443</v>
      </c>
      <c r="M70" s="17">
        <v>10</v>
      </c>
      <c r="N70" s="41">
        <v>90855259.49000001</v>
      </c>
      <c r="O70" s="48">
        <f t="shared" si="7"/>
        <v>0.13569472722458142</v>
      </c>
      <c r="P70" s="23">
        <v>18</v>
      </c>
      <c r="Q70" s="33">
        <v>143628014.94</v>
      </c>
      <c r="R70" s="48">
        <f t="shared" si="8"/>
        <v>0.21451222987521737</v>
      </c>
      <c r="S70" s="23">
        <f t="shared" si="33"/>
        <v>2</v>
      </c>
      <c r="T70" s="27">
        <f t="shared" si="34"/>
        <v>16789782.349999994</v>
      </c>
      <c r="U70" s="49">
        <f t="shared" si="9"/>
        <v>6.681887252519933E-2</v>
      </c>
    </row>
    <row r="71" spans="1:23" s="3" customFormat="1" ht="5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333</v>
      </c>
      <c r="K71" s="41">
        <v>741709877.9199996</v>
      </c>
      <c r="L71" s="46">
        <f t="shared" si="6"/>
        <v>0.39037361995789455</v>
      </c>
      <c r="M71" s="17">
        <v>196</v>
      </c>
      <c r="N71" s="41">
        <v>449670325.62999982</v>
      </c>
      <c r="O71" s="48">
        <f t="shared" si="7"/>
        <v>0.23666859243684202</v>
      </c>
      <c r="P71" s="23">
        <v>113</v>
      </c>
      <c r="Q71" s="33">
        <v>240348642.41999999</v>
      </c>
      <c r="R71" s="48">
        <f t="shared" si="8"/>
        <v>0.12649928548421052</v>
      </c>
      <c r="S71" s="23">
        <v>7</v>
      </c>
      <c r="T71" s="27">
        <v>23344270.57</v>
      </c>
      <c r="U71" s="49">
        <f t="shared" si="9"/>
        <v>3.1473587267659253E-2</v>
      </c>
    </row>
    <row r="72" spans="1:23" s="3" customFormat="1" ht="25.5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68</v>
      </c>
      <c r="K72" s="41">
        <v>169754173.58000004</v>
      </c>
      <c r="L72" s="46">
        <f t="shared" si="6"/>
        <v>0.35737720753684221</v>
      </c>
      <c r="M72" s="17">
        <v>39</v>
      </c>
      <c r="N72" s="41">
        <v>107076633.64000002</v>
      </c>
      <c r="O72" s="48">
        <f t="shared" si="7"/>
        <v>0.22542449187368424</v>
      </c>
      <c r="P72" s="23">
        <v>24</v>
      </c>
      <c r="Q72" s="27">
        <v>44464365.829999998</v>
      </c>
      <c r="R72" s="48">
        <f t="shared" si="8"/>
        <v>9.3609191221052629E-2</v>
      </c>
      <c r="S72" s="23">
        <f t="shared" si="33"/>
        <v>5</v>
      </c>
      <c r="T72" s="27">
        <f t="shared" si="34"/>
        <v>18213174.110000029</v>
      </c>
      <c r="U72" s="49">
        <f t="shared" si="9"/>
        <v>0.10729146580550319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79</v>
      </c>
      <c r="K73" s="32">
        <v>4557994150.21</v>
      </c>
      <c r="L73" s="46">
        <f t="shared" si="6"/>
        <v>0.4384502689101773</v>
      </c>
      <c r="M73" s="17">
        <v>23</v>
      </c>
      <c r="N73" s="32">
        <v>1285543420.6000001</v>
      </c>
      <c r="O73" s="48">
        <f t="shared" ref="O73:O76" si="35">N73/G73</f>
        <v>0.12366116319649299</v>
      </c>
      <c r="P73" s="23">
        <v>50</v>
      </c>
      <c r="Q73" s="27">
        <v>2981673976.4200001</v>
      </c>
      <c r="R73" s="48">
        <f t="shared" ref="R73:R76" si="36">Q73/G73</f>
        <v>0.28681821733000579</v>
      </c>
      <c r="S73" s="23">
        <f t="shared" si="33"/>
        <v>6</v>
      </c>
      <c r="T73" s="27">
        <f t="shared" si="34"/>
        <v>290776753.18999958</v>
      </c>
      <c r="U73" s="49">
        <f t="shared" si="9"/>
        <v>6.3794893895728816E-2</v>
      </c>
    </row>
    <row r="74" spans="1:23" s="3" customFormat="1" ht="38.25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3" customFormat="1" ht="12.75" x14ac:dyDescent="0.25">
      <c r="A75" s="90">
        <v>72</v>
      </c>
      <c r="B75" s="91" t="s">
        <v>108</v>
      </c>
      <c r="C75" s="90" t="s">
        <v>116</v>
      </c>
      <c r="D75" s="92" t="s">
        <v>97</v>
      </c>
      <c r="E75" s="90" t="s">
        <v>5</v>
      </c>
      <c r="F75" s="90" t="s">
        <v>101</v>
      </c>
      <c r="G75" s="93">
        <v>250000000</v>
      </c>
      <c r="H75" s="94">
        <v>42849</v>
      </c>
      <c r="I75" s="94">
        <v>42985</v>
      </c>
      <c r="J75" s="95">
        <v>72</v>
      </c>
      <c r="K75" s="96">
        <v>785805714.67000008</v>
      </c>
      <c r="L75" s="97">
        <f t="shared" si="37"/>
        <v>3.1432228586800002</v>
      </c>
      <c r="M75" s="95">
        <v>21</v>
      </c>
      <c r="N75" s="96">
        <v>231284852.04999998</v>
      </c>
      <c r="O75" s="98">
        <f t="shared" si="35"/>
        <v>0.92513940819999996</v>
      </c>
      <c r="P75" s="99">
        <v>42</v>
      </c>
      <c r="Q75" s="100">
        <v>476959539.6699999</v>
      </c>
      <c r="R75" s="98">
        <f t="shared" si="36"/>
        <v>1.9078381586799995</v>
      </c>
      <c r="S75" s="99">
        <f t="shared" ref="S75:S81" si="40">J75-M75-P75</f>
        <v>9</v>
      </c>
      <c r="T75" s="100">
        <f t="shared" ref="T75:T81" si="41">K75-N75-Q75</f>
        <v>77561322.950000226</v>
      </c>
      <c r="U75" s="101">
        <f t="shared" si="9"/>
        <v>9.8702925547661843E-2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26</v>
      </c>
      <c r="N76" s="96">
        <v>663325845.40999997</v>
      </c>
      <c r="O76" s="98">
        <f t="shared" si="35"/>
        <v>1.1647512649868306</v>
      </c>
      <c r="P76" s="99">
        <v>17</v>
      </c>
      <c r="Q76" s="100">
        <v>317079044.29000002</v>
      </c>
      <c r="R76" s="98">
        <f t="shared" si="36"/>
        <v>0.55676741754170334</v>
      </c>
      <c r="S76" s="99">
        <f t="shared" si="40"/>
        <v>12</v>
      </c>
      <c r="T76" s="100">
        <f t="shared" si="41"/>
        <v>254449795.55000001</v>
      </c>
      <c r="U76" s="101">
        <f t="shared" si="9"/>
        <v>0.20605646849733245</v>
      </c>
    </row>
    <row r="77" spans="1:23" s="3" customFormat="1" ht="38.25" x14ac:dyDescent="0.25">
      <c r="A77" s="90">
        <v>74</v>
      </c>
      <c r="B77" s="91" t="s">
        <v>109</v>
      </c>
      <c r="C77" s="90" t="s">
        <v>116</v>
      </c>
      <c r="D77" s="92" t="s">
        <v>91</v>
      </c>
      <c r="E77" s="90" t="s">
        <v>5</v>
      </c>
      <c r="F77" s="90" t="s">
        <v>101</v>
      </c>
      <c r="G77" s="93">
        <v>140000000</v>
      </c>
      <c r="H77" s="94">
        <v>42874</v>
      </c>
      <c r="I77" s="94">
        <v>43055</v>
      </c>
      <c r="J77" s="95">
        <v>88</v>
      </c>
      <c r="K77" s="96">
        <v>1391548783.6800005</v>
      </c>
      <c r="L77" s="97">
        <f t="shared" si="37"/>
        <v>9.9396341691428614</v>
      </c>
      <c r="M77" s="95">
        <v>65</v>
      </c>
      <c r="N77" s="96">
        <v>1016328147.0500002</v>
      </c>
      <c r="O77" s="98">
        <f t="shared" ref="O77" si="42">N77/G77</f>
        <v>7.2594867646428582</v>
      </c>
      <c r="P77" s="99">
        <v>21</v>
      </c>
      <c r="Q77" s="100">
        <v>333654404.32999998</v>
      </c>
      <c r="R77" s="98">
        <f t="shared" ref="R77" si="43">Q77/G77</f>
        <v>2.3832457452142854</v>
      </c>
      <c r="S77" s="99">
        <f t="shared" si="40"/>
        <v>2</v>
      </c>
      <c r="T77" s="100">
        <f t="shared" si="41"/>
        <v>41566232.30000037</v>
      </c>
      <c r="U77" s="101">
        <f t="shared" si="9"/>
        <v>2.9870481572393734E-2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3</v>
      </c>
      <c r="K78" s="32">
        <v>9882920.0800000001</v>
      </c>
      <c r="L78" s="46">
        <f t="shared" ref="L78:L80" si="44">K78/G78</f>
        <v>2.3253929600000001E-2</v>
      </c>
      <c r="M78" s="16">
        <v>1</v>
      </c>
      <c r="N78" s="32">
        <v>4250000</v>
      </c>
      <c r="O78" s="48">
        <f t="shared" ref="O78:O80" si="45">N78/G78</f>
        <v>0.01</v>
      </c>
      <c r="P78" s="23">
        <v>1</v>
      </c>
      <c r="Q78" s="27">
        <v>1382920.08</v>
      </c>
      <c r="R78" s="48">
        <f t="shared" ref="R78:R80" si="46">Q78/G78</f>
        <v>3.2539296000000002E-3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0.43003484451935381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46</v>
      </c>
      <c r="K79" s="96">
        <v>2349513454.27</v>
      </c>
      <c r="L79" s="97">
        <f t="shared" si="44"/>
        <v>2.6105705047444445</v>
      </c>
      <c r="M79" s="95">
        <v>46</v>
      </c>
      <c r="N79" s="96">
        <v>2349513454.27</v>
      </c>
      <c r="O79" s="98">
        <f t="shared" si="45"/>
        <v>2.6105705047444445</v>
      </c>
      <c r="P79" s="99"/>
      <c r="Q79" s="100"/>
      <c r="R79" s="98">
        <f t="shared" si="46"/>
        <v>0</v>
      </c>
      <c r="S79" s="99">
        <f t="shared" si="40"/>
        <v>0</v>
      </c>
      <c r="T79" s="100">
        <f t="shared" si="41"/>
        <v>0</v>
      </c>
      <c r="U79" s="101">
        <f t="shared" si="9"/>
        <v>0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10</v>
      </c>
      <c r="K80" s="96">
        <v>371959093.76999998</v>
      </c>
      <c r="L80" s="97">
        <f t="shared" si="44"/>
        <v>1.8597954688499998</v>
      </c>
      <c r="M80" s="95">
        <v>10</v>
      </c>
      <c r="N80" s="96">
        <v>371959093.76999998</v>
      </c>
      <c r="O80" s="98">
        <f t="shared" si="45"/>
        <v>1.8597954688499998</v>
      </c>
      <c r="P80" s="99"/>
      <c r="Q80" s="100"/>
      <c r="R80" s="98">
        <f t="shared" si="46"/>
        <v>0</v>
      </c>
      <c r="S80" s="99">
        <f t="shared" si="40"/>
        <v>0</v>
      </c>
      <c r="T80" s="100">
        <f t="shared" si="41"/>
        <v>0</v>
      </c>
      <c r="U80" s="101">
        <f t="shared" si="9"/>
        <v>0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29</v>
      </c>
      <c r="K81" s="32">
        <v>53424754.270000011</v>
      </c>
      <c r="L81" s="46">
        <f t="shared" ref="L81" si="48">K81/G81</f>
        <v>1.5264215505714289E-2</v>
      </c>
      <c r="M81" s="16">
        <v>29</v>
      </c>
      <c r="N81" s="32">
        <v>53424754.270000011</v>
      </c>
      <c r="O81" s="48">
        <f t="shared" ref="O81" si="49">N81/G81</f>
        <v>1.5264215505714289E-2</v>
      </c>
      <c r="P81" s="23"/>
      <c r="Q81" s="27"/>
      <c r="R81" s="48">
        <f t="shared" ref="R81" si="50">Q81/G81</f>
        <v>0</v>
      </c>
      <c r="S81" s="23">
        <f t="shared" si="40"/>
        <v>0</v>
      </c>
      <c r="T81" s="27">
        <f t="shared" si="41"/>
        <v>0</v>
      </c>
      <c r="U81" s="49">
        <f t="shared" ref="U81" si="51">IF(K81=0,"",T81/K81)</f>
        <v>0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/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/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x14ac:dyDescent="0.25">
      <c r="B84"/>
      <c r="C84" s="107"/>
    </row>
    <row r="85" spans="1:21" x14ac:dyDescent="0.25">
      <c r="B85"/>
      <c r="C85" s="107"/>
    </row>
    <row r="86" spans="1:21" x14ac:dyDescent="0.25">
      <c r="B86"/>
      <c r="C86" s="107"/>
    </row>
    <row r="87" spans="1:21" x14ac:dyDescent="0.25">
      <c r="B87"/>
      <c r="C87" s="107"/>
    </row>
    <row r="88" spans="1:21" x14ac:dyDescent="0.25">
      <c r="B88"/>
      <c r="C88" s="107"/>
    </row>
    <row r="89" spans="1:21" x14ac:dyDescent="0.25">
      <c r="B89"/>
      <c r="C89" s="107"/>
    </row>
    <row r="91" spans="1:21" x14ac:dyDescent="0.25">
      <c r="B91" s="111"/>
      <c r="C91" s="111"/>
      <c r="D91" s="111"/>
      <c r="E91" s="111"/>
      <c r="F91" s="111"/>
    </row>
  </sheetData>
  <autoFilter ref="A2:I83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F4:F83</xm:sqref>
        </x14:dataValidation>
        <x14:dataValidation type="list" allowBlank="1" showInputMessage="1" showErrorMessage="1">
          <x14:formula1>
            <xm:f>List1!$B$1:$B$4</xm:f>
          </x14:formula1>
          <xm:sqref>C4:C83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2018-03-22T15:41:50Z</dcterms:modified>
</cp:coreProperties>
</file>