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135" yWindow="30" windowWidth="28185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IROP'!$A$2:$I$83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<sst xmlns="http://schemas.openxmlformats.org/spreadsheetml/2006/main" count="434" uniqueCount="124">
  <si>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</si>
  <si>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</si>
  <si>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</si>
  <si>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</si>
  <si>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</si>
  <si>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</si>
  <si>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</si>
  <si>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</si>
  <si>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</si>
  <si>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</si>
  <si>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</si>
  <si>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</si>
  <si>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</si>
  <si>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</si>
  <si>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</si>
  <si>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</si>
  <si>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</si>
  <si>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</si>
  <si>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</si>
  <si>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</si>
  <si>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</si>
  <si>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</si>
  <si>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</si>
  <si>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</si>
  <si>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</si>
  <si>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</si>
  <si>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</si>
  <si>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</si>
  <si>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</si>
  <si>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</si>
  <si>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</si>
  <si>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</si>
  <si>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</si>
  <si>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</si>
  <si>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</si>
  <si>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</si>
  <si>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</si>
  <si>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</si>
  <si>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</si>
  <si>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</si>
  <si>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</si>
  <si>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</si>
  <si>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</si>
  <si>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</si>
  <si>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</si>
  <si>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</si>
  <si>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</si>
  <si>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</si>
  <si>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</si>
  <si>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</si>
  <si>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</si>
  <si>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</si>
  <si>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</si>
  <si>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</si>
  <si>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</si>
  <si>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</si>
  <si>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</si>
  <si>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</si>
  <si>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</si>
  <si>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</si>
  <si>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</si>
  <si>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</si>
  <si>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</si>
  <si>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</si>
  <si>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</si>
  <si>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</si>
  <si>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</si>
  <si>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</si>
  <si>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</si>
  <si>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</si>
  <si>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</si>
  <si>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</si>
  <si>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</si>
  <si>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</si>
  <si>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</si>
  <si>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</si>
  <si>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</si>
  <si>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</si>
  <si>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</si>
  <si>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</si>
  <si>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</si>
  <si>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</si>
  <si>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</si>
  <si>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</si>
  <si>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</si>
  <si>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</si>
  <si>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</si>
  <si>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</si>
  <si>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</si>
  <si>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</si>
  <si>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</si>
  <si>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</si>
  <si>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</si>
  <si>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</si>
  <si>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</si>
  <si>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</si>
  <si>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</si>
  <si>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</si>
  <si>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</si>
  <si>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</si>
  <si>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</si>
  <si>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</si>
  <si>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</si>
  <si>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</si>
  <si>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</si>
  <si>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</si>
  <si>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</si>
  <si>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</si>
  <si>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</si>
  <si>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</si>
  <si>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</si>
  <si>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</si>
  <si>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</si>
  <si>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</si>
  <si>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</si>
  <si>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</si>
  <si>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</si>
  <si>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</si>
  <si>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</si>
  <si>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</si>
  <si>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</si>
  <si>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</si>
  <si>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</si>
  <si>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Stav alokace výzev IROP k 3.5.2018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</si>
</sst>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K71" sqref="K71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13" t="s">
        <v>123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5"/>
    </row>
    <row r="2" spans="1:21" s="7" customFormat="1" ht="27.75" customHeight="1" x14ac:dyDescent="0.25">
      <c r="A2" s="116" t="s">
        <v>110</v>
      </c>
      <c r="B2" s="118" t="s">
        <v>0</v>
      </c>
      <c r="C2" s="125" t="s">
        <v>115</v>
      </c>
      <c r="D2" s="118" t="s">
        <v>25</v>
      </c>
      <c r="E2" s="118" t="s">
        <v>34</v>
      </c>
      <c r="F2" s="110" t="s">
        <v>65</v>
      </c>
      <c r="G2" s="121" t="s">
        <v>77</v>
      </c>
      <c r="H2" s="121" t="s">
        <v>28</v>
      </c>
      <c r="I2" s="121" t="s">
        <v>24</v>
      </c>
      <c r="J2" s="123" t="s">
        <v>31</v>
      </c>
      <c r="K2" s="123"/>
      <c r="L2" s="123"/>
      <c r="M2" s="124" t="s">
        <v>72</v>
      </c>
      <c r="N2" s="124"/>
      <c r="O2" s="124"/>
      <c r="P2" s="109" t="s">
        <v>73</v>
      </c>
      <c r="Q2" s="109"/>
      <c r="R2" s="109"/>
      <c r="S2" s="110" t="s">
        <v>70</v>
      </c>
      <c r="T2" s="110"/>
      <c r="U2" s="111"/>
    </row>
    <row r="3" spans="1:21" s="7" customFormat="1" ht="39" thickBot="1" x14ac:dyDescent="0.3">
      <c r="A3" s="117"/>
      <c r="B3" s="119"/>
      <c r="C3" s="126"/>
      <c r="D3" s="119"/>
      <c r="E3" s="119"/>
      <c r="F3" s="120"/>
      <c r="G3" s="122"/>
      <c r="H3" s="122"/>
      <c r="I3" s="122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111</v>
      </c>
      <c r="Q4" s="66">
        <v>6037979594.6099987</v>
      </c>
      <c r="R4" s="67">
        <f t="shared" ref="R4:R35" si="2">Q4/G4</f>
        <v>0.58081552755150989</v>
      </c>
      <c r="S4" s="68">
        <f>J4-M4-P4</f>
        <v>43</v>
      </c>
      <c r="T4" s="66">
        <f>K4-N4-Q4</f>
        <v>3085295891.1500034</v>
      </c>
      <c r="U4" s="69">
        <f t="shared" ref="U4:U35" si="3">IF(K4=0,"",T4/K4)</f>
        <v>0.33817852984552149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4</v>
      </c>
      <c r="N7" s="26">
        <v>91164470.200000003</v>
      </c>
      <c r="O7" s="45">
        <f t="shared" si="1"/>
        <v>0.22791117550000001</v>
      </c>
      <c r="P7" s="23">
        <v>5</v>
      </c>
      <c r="Q7" s="27">
        <v>169628352.30000001</v>
      </c>
      <c r="R7" s="47">
        <f t="shared" si="2"/>
        <v>0.42407088075000005</v>
      </c>
      <c r="S7" s="35">
        <f t="shared" si="4"/>
        <v>2</v>
      </c>
      <c r="T7" s="29">
        <f t="shared" si="5"/>
        <v>12510288.75</v>
      </c>
      <c r="U7" s="49">
        <f t="shared" si="3"/>
        <v>4.5774410297716651E-2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/>
      <c r="N8" s="31"/>
      <c r="O8" s="45">
        <f t="shared" si="1"/>
        <v>0</v>
      </c>
      <c r="P8" s="23">
        <v>29</v>
      </c>
      <c r="Q8" s="27">
        <v>1521762405.73</v>
      </c>
      <c r="R8" s="47">
        <f t="shared" si="2"/>
        <v>1.0290904826254696</v>
      </c>
      <c r="S8" s="35">
        <f t="shared" si="4"/>
        <v>2</v>
      </c>
      <c r="T8" s="29">
        <f t="shared" si="5"/>
        <v>136000000</v>
      </c>
      <c r="U8" s="49">
        <f t="shared" si="3"/>
        <v>8.2038294227158595E-2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242</v>
      </c>
      <c r="K9" s="26">
        <v>1839971717.9300003</v>
      </c>
      <c r="L9" s="46">
        <f t="shared" si="0"/>
        <v>0.96840616733157914</v>
      </c>
      <c r="M9" s="16">
        <v>25</v>
      </c>
      <c r="N9" s="26">
        <v>246839144.72000003</v>
      </c>
      <c r="O9" s="45">
        <f t="shared" si="1"/>
        <v>0.1299153393263158</v>
      </c>
      <c r="P9" s="23">
        <v>172</v>
      </c>
      <c r="Q9" s="27">
        <v>1223125524.1000001</v>
      </c>
      <c r="R9" s="47">
        <f t="shared" si="2"/>
        <v>0.64375027584210531</v>
      </c>
      <c r="S9" s="35">
        <f t="shared" si="4"/>
        <v>45</v>
      </c>
      <c r="T9" s="29">
        <f t="shared" si="5"/>
        <v>370007049.11000013</v>
      </c>
      <c r="U9" s="49">
        <f t="shared" si="3"/>
        <v>0.20109387851149385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38</v>
      </c>
      <c r="K11" s="26">
        <v>1640441040.7499998</v>
      </c>
      <c r="L11" s="46">
        <f t="shared" si="0"/>
        <v>0.42954077972682797</v>
      </c>
      <c r="M11" s="16">
        <v>6</v>
      </c>
      <c r="N11" s="26">
        <v>27156463.379999999</v>
      </c>
      <c r="O11" s="47">
        <f t="shared" si="1"/>
        <v>7.110775800595168E-3</v>
      </c>
      <c r="P11" s="23">
        <v>24</v>
      </c>
      <c r="Q11" s="27">
        <v>1455842613.1499994</v>
      </c>
      <c r="R11" s="47">
        <f t="shared" si="2"/>
        <v>0.38120466123310964</v>
      </c>
      <c r="S11" s="23">
        <f t="shared" si="4"/>
        <v>8</v>
      </c>
      <c r="T11" s="27">
        <f t="shared" si="5"/>
        <v>157441964.22000027</v>
      </c>
      <c r="U11" s="49">
        <f t="shared" si="3"/>
        <v>9.5975387294638004E-2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23</v>
      </c>
      <c r="N13" s="31">
        <v>633652886.62</v>
      </c>
      <c r="O13" s="47">
        <f t="shared" si="1"/>
        <v>0.52804407218333338</v>
      </c>
      <c r="P13" s="23">
        <v>35</v>
      </c>
      <c r="Q13" s="27">
        <v>943448401.50999999</v>
      </c>
      <c r="R13" s="47">
        <f t="shared" si="2"/>
        <v>0.78620700125833332</v>
      </c>
      <c r="S13" s="23">
        <f t="shared" si="4"/>
        <v>83</v>
      </c>
      <c r="T13" s="27">
        <f t="shared" si="5"/>
        <v>2186946670.749999</v>
      </c>
      <c r="U13" s="49">
        <f t="shared" si="3"/>
        <v>0.58100924712997815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5</v>
      </c>
      <c r="N26" s="31">
        <v>213709029.93000001</v>
      </c>
      <c r="O26" s="47">
        <f t="shared" si="1"/>
        <v>0.10371707349187091</v>
      </c>
      <c r="P26" s="23">
        <v>28</v>
      </c>
      <c r="Q26" s="27">
        <v>1856147120.8800001</v>
      </c>
      <c r="R26" s="47">
        <f t="shared" si="2"/>
        <v>0.90082364517350166</v>
      </c>
      <c r="S26" s="23">
        <f t="shared" si="4"/>
        <v>2</v>
      </c>
      <c r="T26" s="27">
        <f t="shared" si="5"/>
        <v>4505550.6300001144</v>
      </c>
      <c r="U26" s="49">
        <f t="shared" si="3"/>
        <v>2.1720178437889632E-3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18" customFormat="1" ht="12.75" x14ac:dyDescent="0.25">
      <c r="A28" s="83">
        <v>25</v>
      </c>
      <c r="B28" s="84" t="s">
        <v>30</v>
      </c>
      <c r="C28" s="83" t="s">
        <v>116</v>
      </c>
      <c r="D28" s="85" t="s">
        <v>94</v>
      </c>
      <c r="E28" s="83" t="s">
        <v>1</v>
      </c>
      <c r="F28" s="70" t="s">
        <v>101</v>
      </c>
      <c r="G28" s="86">
        <v>687000000</v>
      </c>
      <c r="H28" s="74">
        <v>42447</v>
      </c>
      <c r="I28" s="61">
        <v>43146</v>
      </c>
      <c r="J28" s="81">
        <v>12</v>
      </c>
      <c r="K28" s="80">
        <v>747348925.07999992</v>
      </c>
      <c r="L28" s="77">
        <f t="shared" si="0"/>
        <v>1.0878441413100435</v>
      </c>
      <c r="M28" s="81"/>
      <c r="N28" s="80"/>
      <c r="O28" s="67">
        <f t="shared" si="1"/>
        <v>0</v>
      </c>
      <c r="P28" s="78">
        <v>12</v>
      </c>
      <c r="Q28" s="79">
        <v>747348925.07999992</v>
      </c>
      <c r="R28" s="67">
        <f t="shared" si="2"/>
        <v>1.0878441413100435</v>
      </c>
      <c r="S28" s="78">
        <f t="shared" si="4"/>
        <v>0</v>
      </c>
      <c r="T28" s="79">
        <f t="shared" si="5"/>
        <v>0</v>
      </c>
      <c r="U28" s="6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16</v>
      </c>
      <c r="N29" s="32">
        <v>895481665.28999996</v>
      </c>
      <c r="O29" s="48">
        <f t="shared" si="1"/>
        <v>0.28710537521320934</v>
      </c>
      <c r="P29" s="23">
        <v>70</v>
      </c>
      <c r="Q29" s="27">
        <v>2960055870.8100004</v>
      </c>
      <c r="R29" s="48">
        <f t="shared" si="2"/>
        <v>0.94904003552741278</v>
      </c>
      <c r="S29" s="23">
        <f t="shared" si="4"/>
        <v>15</v>
      </c>
      <c r="T29" s="27">
        <f t="shared" si="5"/>
        <v>516353599.97999954</v>
      </c>
      <c r="U29" s="49">
        <f t="shared" si="3"/>
        <v>0.11810760696181959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3</v>
      </c>
      <c r="N30" s="32">
        <v>247001220.13000003</v>
      </c>
      <c r="O30" s="48">
        <f t="shared" si="1"/>
        <v>0.28409482029553024</v>
      </c>
      <c r="P30" s="23">
        <v>19</v>
      </c>
      <c r="Q30" s="27">
        <v>838998663.21999991</v>
      </c>
      <c r="R30" s="48">
        <f t="shared" si="2"/>
        <v>0.96499593941368567</v>
      </c>
      <c r="S30" s="23">
        <f t="shared" si="4"/>
        <v>1</v>
      </c>
      <c r="T30" s="27">
        <f t="shared" si="5"/>
        <v>42500000</v>
      </c>
      <c r="U30" s="49">
        <f t="shared" si="3"/>
        <v>3.7660615323979428E-2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7</v>
      </c>
      <c r="N31" s="27">
        <v>148426439</v>
      </c>
      <c r="O31" s="48">
        <f t="shared" si="1"/>
        <v>0.10764510614536781</v>
      </c>
      <c r="P31" s="23">
        <v>171</v>
      </c>
      <c r="Q31" s="27">
        <v>1485249179.0999994</v>
      </c>
      <c r="R31" s="48">
        <f t="shared" si="2"/>
        <v>1.0771652719940268</v>
      </c>
      <c r="S31" s="23">
        <f t="shared" si="4"/>
        <v>79</v>
      </c>
      <c r="T31" s="27">
        <f t="shared" si="5"/>
        <v>527930065.55000067</v>
      </c>
      <c r="U31" s="49">
        <f t="shared" si="3"/>
        <v>0.24423051324446893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15</v>
      </c>
      <c r="N39" s="32">
        <v>174218923.69999996</v>
      </c>
      <c r="O39" s="48">
        <f t="shared" si="7"/>
        <v>9.786116518901028E-2</v>
      </c>
      <c r="P39" s="23">
        <v>99</v>
      </c>
      <c r="Q39" s="27">
        <v>1999088412.6499999</v>
      </c>
      <c r="R39" s="48">
        <f t="shared" si="8"/>
        <v>1.1229154515651392</v>
      </c>
      <c r="S39" s="23">
        <f t="shared" si="4"/>
        <v>37</v>
      </c>
      <c r="T39" s="27">
        <f t="shared" si="5"/>
        <v>770145735.83999991</v>
      </c>
      <c r="U39" s="49">
        <f t="shared" si="9"/>
        <v>0.26164702373426768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43069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64</v>
      </c>
      <c r="N40" s="32">
        <v>169040702.95999998</v>
      </c>
      <c r="O40" s="48">
        <f t="shared" si="7"/>
        <v>4.829734370285714E-2</v>
      </c>
      <c r="P40" s="23">
        <v>1055</v>
      </c>
      <c r="Q40" s="27">
        <v>2206278200.7899981</v>
      </c>
      <c r="R40" s="48">
        <f t="shared" si="8"/>
        <v>0.63036520022571374</v>
      </c>
      <c r="S40" s="23">
        <f t="shared" si="4"/>
        <v>210</v>
      </c>
      <c r="T40" s="27">
        <f t="shared" si="5"/>
        <v>570526453.8900013</v>
      </c>
      <c r="U40" s="49">
        <f t="shared" si="9"/>
        <v>0.19367155591190513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>
        <v>1</v>
      </c>
      <c r="N43" s="32">
        <v>13273666.35</v>
      </c>
      <c r="O43" s="48">
        <f t="shared" si="7"/>
        <v>1.5813278949249464E-2</v>
      </c>
      <c r="P43" s="23">
        <v>5</v>
      </c>
      <c r="Q43" s="27">
        <v>69649546.879999995</v>
      </c>
      <c r="R43" s="48">
        <f t="shared" si="8"/>
        <v>8.2975395377650696E-2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44865</v>
      </c>
      <c r="J44" s="17">
        <v>2</v>
      </c>
      <c r="K44" s="32">
        <v>46998728.109999999</v>
      </c>
      <c r="L44" s="46">
        <f t="shared" si="6"/>
        <v>9.3279206331249379E-2</v>
      </c>
      <c r="M44" s="17">
        <v>1</v>
      </c>
      <c r="N44" s="41">
        <v>25213563.600000001</v>
      </c>
      <c r="O44" s="48">
        <f t="shared" si="7"/>
        <v>5.004180529919619E-2</v>
      </c>
      <c r="P44" s="108">
        <v>1</v>
      </c>
      <c r="Q44" s="32">
        <v>21785164.510000002</v>
      </c>
      <c r="R44" s="48">
        <f t="shared" si="8"/>
        <v>4.3237401032053195E-2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17</v>
      </c>
      <c r="K45" s="41">
        <v>1209339684.98</v>
      </c>
      <c r="L45" s="46">
        <f t="shared" si="6"/>
        <v>0.31024619932786046</v>
      </c>
      <c r="M45" s="16">
        <v>6</v>
      </c>
      <c r="N45" s="41">
        <v>419496478.92000008</v>
      </c>
      <c r="O45" s="48">
        <f t="shared" si="7"/>
        <v>0.1076183886403284</v>
      </c>
      <c r="P45" s="23">
        <v>8</v>
      </c>
      <c r="Q45" s="33">
        <v>509561056.00000006</v>
      </c>
      <c r="R45" s="48">
        <f t="shared" si="8"/>
        <v>0.13072371883016934</v>
      </c>
      <c r="S45" s="23">
        <f t="shared" ref="S45" si="12">J45-M45-P45</f>
        <v>3</v>
      </c>
      <c r="T45" s="27">
        <f t="shared" ref="T45" si="13">K45-N45-Q45</f>
        <v>280282150.05999988</v>
      </c>
      <c r="U45" s="49">
        <f t="shared" si="9"/>
        <v>0.23176461794903819</v>
      </c>
    </row>
    <row r="46" spans="1:22" s="9" customFormat="1" ht="12.75" x14ac:dyDescent="0.25">
      <c r="A46" s="102">
        <v>43</v>
      </c>
      <c r="B46" s="105" t="s">
        <v>50</v>
      </c>
      <c r="C46" s="102" t="s">
        <v>116</v>
      </c>
      <c r="D46" s="92" t="s">
        <v>93</v>
      </c>
      <c r="E46" s="90" t="s">
        <v>5</v>
      </c>
      <c r="F46" s="90" t="s">
        <v>101</v>
      </c>
      <c r="G46" s="103">
        <v>130000000</v>
      </c>
      <c r="H46" s="94">
        <v>42613</v>
      </c>
      <c r="I46" s="94">
        <v>42767</v>
      </c>
      <c r="J46" s="104">
        <v>53</v>
      </c>
      <c r="K46" s="106">
        <v>187832131.17999998</v>
      </c>
      <c r="L46" s="97">
        <f t="shared" si="6"/>
        <v>1.4448625475384613</v>
      </c>
      <c r="M46" s="104">
        <v>5</v>
      </c>
      <c r="N46" s="106">
        <v>18915475</v>
      </c>
      <c r="O46" s="98">
        <f t="shared" si="7"/>
        <v>0.14550365384615385</v>
      </c>
      <c r="P46" s="99">
        <v>22</v>
      </c>
      <c r="Q46" s="100">
        <v>75119685.629999995</v>
      </c>
      <c r="R46" s="98">
        <f t="shared" si="8"/>
        <v>0.5778437356153846</v>
      </c>
      <c r="S46" s="99">
        <f t="shared" ref="S46:S48" si="14">J46-M46-P46</f>
        <v>26</v>
      </c>
      <c r="T46" s="100">
        <f t="shared" ref="T46:T48" si="15">K46-N46-Q46</f>
        <v>93796970.549999982</v>
      </c>
      <c r="U46" s="101">
        <f t="shared" si="9"/>
        <v>0.49936594958885988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6">
        <v>752460561.0200001</v>
      </c>
      <c r="L47" s="97">
        <f t="shared" si="6"/>
        <v>2.9052531313513517</v>
      </c>
      <c r="M47" s="95">
        <v>24</v>
      </c>
      <c r="N47" s="106">
        <v>80408484.450000033</v>
      </c>
      <c r="O47" s="98">
        <f t="shared" si="7"/>
        <v>0.31045746891891907</v>
      </c>
      <c r="P47" s="99">
        <v>82</v>
      </c>
      <c r="Q47" s="100">
        <v>280056358.94999999</v>
      </c>
      <c r="R47" s="98">
        <f t="shared" si="8"/>
        <v>1.0812986832046332</v>
      </c>
      <c r="S47" s="99">
        <f t="shared" si="14"/>
        <v>112</v>
      </c>
      <c r="T47" s="100">
        <f t="shared" si="15"/>
        <v>391995717.62000006</v>
      </c>
      <c r="U47" s="101">
        <f t="shared" si="9"/>
        <v>0.52095184508890291</v>
      </c>
    </row>
    <row r="48" spans="1:22" s="9" customFormat="1" ht="53.25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3</v>
      </c>
      <c r="K48" s="41">
        <v>1469528</v>
      </c>
      <c r="L48" s="46">
        <f t="shared" si="6"/>
        <v>1.5468715789473684E-2</v>
      </c>
      <c r="M48" s="16">
        <v>1</v>
      </c>
      <c r="N48" s="41">
        <v>549168</v>
      </c>
      <c r="O48" s="48">
        <f t="shared" si="7"/>
        <v>5.780715789473684E-3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0</v>
      </c>
      <c r="T48" s="27">
        <f t="shared" si="15"/>
        <v>0</v>
      </c>
      <c r="U48" s="49">
        <f t="shared" si="9"/>
        <v>0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3" customFormat="1" ht="25.5" x14ac:dyDescent="0.25">
      <c r="A50" s="90">
        <v>47</v>
      </c>
      <c r="B50" s="91" t="s">
        <v>55</v>
      </c>
      <c r="C50" s="90" t="s">
        <v>116</v>
      </c>
      <c r="D50" s="92" t="s">
        <v>95</v>
      </c>
      <c r="E50" s="90" t="s">
        <v>5</v>
      </c>
      <c r="F50" s="90" t="s">
        <v>101</v>
      </c>
      <c r="G50" s="93">
        <v>2249230237</v>
      </c>
      <c r="H50" s="94">
        <v>42642</v>
      </c>
      <c r="I50" s="94">
        <v>42780</v>
      </c>
      <c r="J50" s="95">
        <v>659</v>
      </c>
      <c r="K50" s="96">
        <v>7245160755.5299988</v>
      </c>
      <c r="L50" s="97">
        <f t="shared" si="6"/>
        <v>3.2211734647465522</v>
      </c>
      <c r="M50" s="95">
        <v>2</v>
      </c>
      <c r="N50" s="96">
        <v>54528070</v>
      </c>
      <c r="O50" s="98">
        <f t="shared" si="7"/>
        <v>2.4242991714680563E-2</v>
      </c>
      <c r="P50" s="99">
        <v>555</v>
      </c>
      <c r="Q50" s="100">
        <v>6189876584.2599993</v>
      </c>
      <c r="R50" s="98">
        <f t="shared" si="8"/>
        <v>2.7519977645845595</v>
      </c>
      <c r="S50" s="99">
        <f t="shared" si="16"/>
        <v>102</v>
      </c>
      <c r="T50" s="100">
        <f t="shared" si="17"/>
        <v>1000756101.2699995</v>
      </c>
      <c r="U50" s="101">
        <f t="shared" si="9"/>
        <v>0.13812752194713615</v>
      </c>
    </row>
    <row r="51" spans="1:21" s="3" customFormat="1" ht="38.25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9</v>
      </c>
      <c r="K51" s="41">
        <v>510067590.91999996</v>
      </c>
      <c r="L51" s="46">
        <f t="shared" si="6"/>
        <v>0.44507156493475325</v>
      </c>
      <c r="M51" s="16">
        <v>2</v>
      </c>
      <c r="N51" s="41">
        <v>120802164.90000001</v>
      </c>
      <c r="O51" s="48">
        <f t="shared" si="7"/>
        <v>0.10540879196534138</v>
      </c>
      <c r="P51" s="23">
        <v>7</v>
      </c>
      <c r="Q51" s="33">
        <v>389265426.02000004</v>
      </c>
      <c r="R51" s="48">
        <f t="shared" si="8"/>
        <v>0.33966277296941194</v>
      </c>
      <c r="S51" s="23">
        <f t="shared" si="16"/>
        <v>0</v>
      </c>
      <c r="T51" s="27">
        <f t="shared" si="17"/>
        <v>0</v>
      </c>
      <c r="U51" s="49">
        <f t="shared" si="9"/>
        <v>0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81</v>
      </c>
      <c r="K53" s="41">
        <v>3344727939.6299992</v>
      </c>
      <c r="L53" s="46">
        <f t="shared" si="6"/>
        <v>0.56572929137082451</v>
      </c>
      <c r="M53" s="17">
        <v>28</v>
      </c>
      <c r="N53" s="41">
        <v>729927530.13</v>
      </c>
      <c r="O53" s="48">
        <f t="shared" si="7"/>
        <v>0.1234603805827572</v>
      </c>
      <c r="P53" s="23">
        <v>42</v>
      </c>
      <c r="Q53" s="33">
        <v>2134381161.4899998</v>
      </c>
      <c r="R53" s="48">
        <f t="shared" si="8"/>
        <v>0.36101051080960234</v>
      </c>
      <c r="S53" s="23">
        <f t="shared" ref="S53" si="18">J53-M53-P53</f>
        <v>11</v>
      </c>
      <c r="T53" s="27">
        <f t="shared" ref="T53" si="19">K53-N53-Q53</f>
        <v>480419248.00999928</v>
      </c>
      <c r="U53" s="49">
        <f t="shared" si="9"/>
        <v>0.14363477588647891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44</v>
      </c>
      <c r="K54" s="41">
        <v>1067537858.24</v>
      </c>
      <c r="L54" s="46">
        <f t="shared" si="6"/>
        <v>0.42145197719699962</v>
      </c>
      <c r="M54" s="17">
        <v>15</v>
      </c>
      <c r="N54" s="41">
        <v>154972522.44</v>
      </c>
      <c r="O54" s="48">
        <f t="shared" si="7"/>
        <v>6.1181414307145673E-2</v>
      </c>
      <c r="P54" s="23">
        <v>28</v>
      </c>
      <c r="Q54" s="33">
        <v>860476562.71000004</v>
      </c>
      <c r="R54" s="48">
        <f t="shared" si="8"/>
        <v>0.33970649929332808</v>
      </c>
      <c r="S54" s="23">
        <f t="shared" ref="S54" si="20">J54-M54-P54</f>
        <v>1</v>
      </c>
      <c r="T54" s="27">
        <f t="shared" ref="T54" si="21">K54-N54-Q54</f>
        <v>52088773.089999914</v>
      </c>
      <c r="U54" s="49">
        <f t="shared" si="9"/>
        <v>4.8793373169806128E-2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359</v>
      </c>
      <c r="K56" s="41">
        <v>959596638.72999954</v>
      </c>
      <c r="L56" s="46">
        <f t="shared" si="6"/>
        <v>0.59417748528173342</v>
      </c>
      <c r="M56" s="17">
        <v>163</v>
      </c>
      <c r="N56" s="41">
        <v>429682808.52999997</v>
      </c>
      <c r="O56" s="48">
        <f t="shared" si="7"/>
        <v>0.26605746658204332</v>
      </c>
      <c r="P56" s="23">
        <v>173</v>
      </c>
      <c r="Q56" s="33">
        <v>474676211.27999997</v>
      </c>
      <c r="R56" s="48">
        <f t="shared" si="8"/>
        <v>0.2939171586873065</v>
      </c>
      <c r="S56" s="23">
        <f t="shared" si="22"/>
        <v>23</v>
      </c>
      <c r="T56" s="27">
        <f t="shared" si="23"/>
        <v>55237618.919999599</v>
      </c>
      <c r="U56" s="49">
        <f t="shared" si="9"/>
        <v>5.7563372661564458E-2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28</v>
      </c>
      <c r="K58" s="41">
        <v>106108984.35999998</v>
      </c>
      <c r="L58" s="46">
        <f t="shared" si="6"/>
        <v>0.24820815054970757</v>
      </c>
      <c r="M58" s="16">
        <v>10</v>
      </c>
      <c r="N58" s="41">
        <v>47109319.170000002</v>
      </c>
      <c r="O58" s="48">
        <f t="shared" si="7"/>
        <v>0.11019723782456141</v>
      </c>
      <c r="P58" s="23">
        <v>12</v>
      </c>
      <c r="Q58" s="33">
        <v>45020253.70000001</v>
      </c>
      <c r="R58" s="48">
        <f t="shared" si="8"/>
        <v>0.10531053497076026</v>
      </c>
      <c r="S58" s="23">
        <f t="shared" si="24"/>
        <v>6</v>
      </c>
      <c r="T58" s="27">
        <f t="shared" si="24"/>
        <v>13979411.489999972</v>
      </c>
      <c r="U58" s="49">
        <f t="shared" si="9"/>
        <v>0.13174578547063923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44865</v>
      </c>
      <c r="J61" s="16">
        <v>43</v>
      </c>
      <c r="K61" s="41">
        <v>893978465.30999982</v>
      </c>
      <c r="L61" s="46">
        <f t="shared" si="6"/>
        <v>1.6709877856261679</v>
      </c>
      <c r="M61" s="16">
        <v>3</v>
      </c>
      <c r="N61" s="41">
        <v>21530867.950000003</v>
      </c>
      <c r="O61" s="48">
        <f t="shared" si="7"/>
        <v>4.024461299065421E-2</v>
      </c>
      <c r="P61" s="23">
        <v>33</v>
      </c>
      <c r="Q61" s="33">
        <v>746660657.01999998</v>
      </c>
      <c r="R61" s="48">
        <f t="shared" si="8"/>
        <v>1.3956273962990653</v>
      </c>
      <c r="S61" s="23">
        <f t="shared" si="25"/>
        <v>7</v>
      </c>
      <c r="T61" s="27">
        <f t="shared" si="26"/>
        <v>125786940.33999979</v>
      </c>
      <c r="U61" s="49">
        <f t="shared" si="9"/>
        <v>0.14070466484489799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44865</v>
      </c>
      <c r="J62" s="17">
        <v>11</v>
      </c>
      <c r="K62" s="32">
        <v>186044895.71000004</v>
      </c>
      <c r="L62" s="46">
        <f t="shared" si="6"/>
        <v>0.55141781162481707</v>
      </c>
      <c r="M62" s="17"/>
      <c r="N62" s="41"/>
      <c r="O62" s="48">
        <f t="shared" si="7"/>
        <v>0</v>
      </c>
      <c r="P62" s="23">
        <v>9</v>
      </c>
      <c r="Q62" s="33">
        <v>179332808.66000003</v>
      </c>
      <c r="R62" s="48">
        <f t="shared" si="8"/>
        <v>0.53152388043997267</v>
      </c>
      <c r="S62" s="23">
        <f t="shared" ref="S62:S63" si="27">J62-M62-P62</f>
        <v>2</v>
      </c>
      <c r="T62" s="27">
        <f t="shared" ref="T62:T63" si="28">K62-N62-Q62</f>
        <v>6712087.0500000119</v>
      </c>
      <c r="U62" s="49">
        <f t="shared" si="9"/>
        <v>3.6077781249438667E-2</v>
      </c>
    </row>
    <row r="63" spans="1:21" s="3" customFormat="1" ht="25.5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44865</v>
      </c>
      <c r="J63" s="17">
        <v>52</v>
      </c>
      <c r="K63" s="41">
        <v>783820761.59000027</v>
      </c>
      <c r="L63" s="46">
        <f t="shared" si="6"/>
        <v>0.6517609565698228</v>
      </c>
      <c r="M63" s="17">
        <v>25</v>
      </c>
      <c r="N63" s="41">
        <v>320007810.81</v>
      </c>
      <c r="O63" s="48">
        <f t="shared" si="7"/>
        <v>0.26609220768821407</v>
      </c>
      <c r="P63" s="23">
        <v>18</v>
      </c>
      <c r="Q63" s="33">
        <v>340163320.41000003</v>
      </c>
      <c r="R63" s="48">
        <f t="shared" si="8"/>
        <v>0.28285187375064447</v>
      </c>
      <c r="S63" s="23">
        <f t="shared" si="27"/>
        <v>9</v>
      </c>
      <c r="T63" s="27">
        <f t="shared" si="28"/>
        <v>123649630.37000024</v>
      </c>
      <c r="U63" s="49">
        <f t="shared" si="9"/>
        <v>0.15775243069496378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44865</v>
      </c>
      <c r="J64" s="17">
        <v>24</v>
      </c>
      <c r="K64" s="32">
        <v>327896344.51999998</v>
      </c>
      <c r="L64" s="46">
        <f t="shared" si="6"/>
        <v>0.31532891078082997</v>
      </c>
      <c r="M64" s="17">
        <v>8</v>
      </c>
      <c r="N64" s="41">
        <v>102465561.94</v>
      </c>
      <c r="O64" s="48">
        <f t="shared" si="7"/>
        <v>9.8538317303854858E-2</v>
      </c>
      <c r="P64" s="23">
        <v>12</v>
      </c>
      <c r="Q64" s="33">
        <v>129160382.89000002</v>
      </c>
      <c r="R64" s="48">
        <f t="shared" si="8"/>
        <v>0.12420999359526089</v>
      </c>
      <c r="S64" s="23">
        <f t="shared" ref="S64" si="29">J64-M64-P64</f>
        <v>4</v>
      </c>
      <c r="T64" s="27">
        <f t="shared" ref="T64" si="30">K64-N64-Q64</f>
        <v>96270399.689999968</v>
      </c>
      <c r="U64" s="49">
        <f t="shared" si="9"/>
        <v>0.29360010045530704</v>
      </c>
    </row>
    <row r="65" spans="1:23" s="3" customFormat="1" ht="25.5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44865</v>
      </c>
      <c r="J65" s="17">
        <v>125</v>
      </c>
      <c r="K65" s="41">
        <v>281573873.81999993</v>
      </c>
      <c r="L65" s="46">
        <f t="shared" si="6"/>
        <v>0.1481967756947368</v>
      </c>
      <c r="M65" s="17">
        <v>53</v>
      </c>
      <c r="N65" s="41">
        <v>144387336.46999997</v>
      </c>
      <c r="O65" s="48">
        <f t="shared" si="7"/>
        <v>7.5993334984210514E-2</v>
      </c>
      <c r="P65" s="23">
        <v>54</v>
      </c>
      <c r="Q65" s="33">
        <v>95695197.780000016</v>
      </c>
      <c r="R65" s="48">
        <f t="shared" si="8"/>
        <v>5.0365893568421062E-2</v>
      </c>
      <c r="S65" s="23">
        <f t="shared" ref="S65" si="31">J65-M65-P65</f>
        <v>18</v>
      </c>
      <c r="T65" s="27">
        <f t="shared" ref="T65" si="32">K65-N65-Q65</f>
        <v>41491339.569999948</v>
      </c>
      <c r="U65" s="49">
        <f t="shared" si="9"/>
        <v>0.14735507597741071</v>
      </c>
    </row>
    <row r="66" spans="1:23" s="3" customFormat="1" ht="25.5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44865</v>
      </c>
      <c r="J66" s="17">
        <v>25</v>
      </c>
      <c r="K66" s="41">
        <v>89186654.100000009</v>
      </c>
      <c r="L66" s="46">
        <f t="shared" si="6"/>
        <v>1.3420608547137163</v>
      </c>
      <c r="M66" s="17">
        <v>6</v>
      </c>
      <c r="N66" s="41">
        <v>21594120.199999999</v>
      </c>
      <c r="O66" s="48">
        <f t="shared" si="7"/>
        <v>0.32494349860808064</v>
      </c>
      <c r="P66" s="23">
        <v>4</v>
      </c>
      <c r="Q66" s="27">
        <v>14277561.01</v>
      </c>
      <c r="R66" s="48">
        <f t="shared" si="8"/>
        <v>0.21484554977052139</v>
      </c>
      <c r="S66" s="23">
        <f t="shared" ref="S66:S73" si="33">J66-M66-P66</f>
        <v>15</v>
      </c>
      <c r="T66" s="27">
        <f t="shared" ref="T66:T73" si="34">K66-N66-Q66</f>
        <v>53314972.890000008</v>
      </c>
      <c r="U66" s="49">
        <f t="shared" si="9"/>
        <v>0.59779092990999427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44865</v>
      </c>
      <c r="J67" s="17">
        <v>3</v>
      </c>
      <c r="K67" s="32">
        <v>2696778</v>
      </c>
      <c r="L67" s="46">
        <f t="shared" si="6"/>
        <v>8.1720545454545448E-2</v>
      </c>
      <c r="M67" s="17">
        <v>1</v>
      </c>
      <c r="N67" s="41">
        <v>848300</v>
      </c>
      <c r="O67" s="48">
        <f t="shared" si="7"/>
        <v>2.5706060606060607E-2</v>
      </c>
      <c r="P67" s="23">
        <v>1</v>
      </c>
      <c r="Q67" s="33">
        <v>564740</v>
      </c>
      <c r="R67" s="48">
        <f t="shared" si="8"/>
        <v>1.7113333333333335E-2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29</v>
      </c>
      <c r="K68" s="41">
        <v>64240898</v>
      </c>
      <c r="L68" s="46">
        <f t="shared" si="6"/>
        <v>6.7621997894736843E-2</v>
      </c>
      <c r="M68" s="17">
        <v>19</v>
      </c>
      <c r="N68" s="41">
        <v>40224258.810000002</v>
      </c>
      <c r="O68" s="48">
        <f t="shared" si="7"/>
        <v>4.2341325063157895E-2</v>
      </c>
      <c r="P68" s="23">
        <v>3</v>
      </c>
      <c r="Q68" s="27">
        <v>7173028.2699999996</v>
      </c>
      <c r="R68" s="48">
        <f t="shared" si="8"/>
        <v>7.5505560736842097E-3</v>
      </c>
      <c r="S68" s="23">
        <f t="shared" si="33"/>
        <v>7</v>
      </c>
      <c r="T68" s="27">
        <f t="shared" si="34"/>
        <v>16843610.919999998</v>
      </c>
      <c r="U68" s="49">
        <f t="shared" si="9"/>
        <v>0.26219451228717255</v>
      </c>
    </row>
    <row r="69" spans="1:23" s="3" customFormat="1" ht="25.5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296</v>
      </c>
      <c r="K69" s="41">
        <v>2901004247.2700009</v>
      </c>
      <c r="L69" s="46">
        <f t="shared" si="6"/>
        <v>0.95649684853378614</v>
      </c>
      <c r="M69" s="17">
        <v>62</v>
      </c>
      <c r="N69" s="41">
        <v>859186175.15999985</v>
      </c>
      <c r="O69" s="48">
        <f t="shared" si="7"/>
        <v>0.28328426944486662</v>
      </c>
      <c r="P69" s="23">
        <v>188</v>
      </c>
      <c r="Q69" s="33">
        <v>1597344089.7900002</v>
      </c>
      <c r="R69" s="48">
        <f t="shared" si="8"/>
        <v>0.52666402999788664</v>
      </c>
      <c r="S69" s="23">
        <f t="shared" si="33"/>
        <v>46</v>
      </c>
      <c r="T69" s="27">
        <f t="shared" si="34"/>
        <v>444473982.32000089</v>
      </c>
      <c r="U69" s="49">
        <f t="shared" si="9"/>
        <v>0.15321383370543995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34</v>
      </c>
      <c r="K70" s="32">
        <v>263667691</v>
      </c>
      <c r="L70" s="46">
        <f t="shared" si="6"/>
        <v>0.39379465326515484</v>
      </c>
      <c r="M70" s="17">
        <v>8</v>
      </c>
      <c r="N70" s="41">
        <v>73299459.060000002</v>
      </c>
      <c r="O70" s="48">
        <f t="shared" si="7"/>
        <v>0.1094746760802639</v>
      </c>
      <c r="P70" s="23">
        <v>19</v>
      </c>
      <c r="Q70" s="33">
        <v>147481931.06999999</v>
      </c>
      <c r="R70" s="48">
        <f t="shared" si="8"/>
        <v>0.22026815529926311</v>
      </c>
      <c r="S70" s="23">
        <f t="shared" si="33"/>
        <v>7</v>
      </c>
      <c r="T70" s="27">
        <f t="shared" si="34"/>
        <v>42886300.870000005</v>
      </c>
      <c r="U70" s="49">
        <f t="shared" si="9"/>
        <v>0.16265284801238694</v>
      </c>
    </row>
    <row r="71" spans="1:23" s="3" customFormat="1" ht="5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368</v>
      </c>
      <c r="K71" s="41">
        <v>877098023.49999988</v>
      </c>
      <c r="L71" s="46">
        <f t="shared" si="6"/>
        <v>0.46163053868421045</v>
      </c>
      <c r="M71" s="17">
        <v>166</v>
      </c>
      <c r="N71" s="41">
        <v>445688127.59000009</v>
      </c>
      <c r="O71" s="48">
        <f t="shared" si="7"/>
        <v>0.23457269873157899</v>
      </c>
      <c r="P71" s="23">
        <v>164</v>
      </c>
      <c r="Q71" s="33">
        <v>336709219.15999991</v>
      </c>
      <c r="R71" s="48">
        <f t="shared" si="8"/>
        <v>0.17721537850526312</v>
      </c>
      <c r="S71" s="23">
        <v>7</v>
      </c>
      <c r="T71" s="27">
        <v>23344270.57</v>
      </c>
      <c r="U71" s="49">
        <f t="shared" si="9"/>
        <v>2.6615349646834548E-2</v>
      </c>
    </row>
    <row r="72" spans="1:23" s="3" customFormat="1" ht="25.5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79</v>
      </c>
      <c r="K72" s="41">
        <v>183872274.62999997</v>
      </c>
      <c r="L72" s="46">
        <f t="shared" si="6"/>
        <v>0.38709952553684202</v>
      </c>
      <c r="M72" s="17">
        <v>31</v>
      </c>
      <c r="N72" s="41">
        <v>82145671.689999998</v>
      </c>
      <c r="O72" s="48">
        <f t="shared" si="7"/>
        <v>0.17293825618947367</v>
      </c>
      <c r="P72" s="23">
        <v>39</v>
      </c>
      <c r="Q72" s="27">
        <v>75534271.289999992</v>
      </c>
      <c r="R72" s="48">
        <f t="shared" si="8"/>
        <v>0.15901951850526314</v>
      </c>
      <c r="S72" s="23">
        <f t="shared" si="33"/>
        <v>9</v>
      </c>
      <c r="T72" s="27">
        <f t="shared" si="34"/>
        <v>26192331.649999976</v>
      </c>
      <c r="U72" s="49">
        <f t="shared" si="9"/>
        <v>0.14244851053649024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91</v>
      </c>
      <c r="K73" s="32">
        <v>5811687127.1399994</v>
      </c>
      <c r="L73" s="46">
        <f t="shared" si="6"/>
        <v>0.55904762045360423</v>
      </c>
      <c r="M73" s="17">
        <v>23</v>
      </c>
      <c r="N73" s="32">
        <v>1829493458.4400001</v>
      </c>
      <c r="O73" s="48">
        <f t="shared" ref="O73:O76" si="35">N73/G73</f>
        <v>0.17598572362921339</v>
      </c>
      <c r="P73" s="23">
        <v>61</v>
      </c>
      <c r="Q73" s="27">
        <v>3461476311.21</v>
      </c>
      <c r="R73" s="48">
        <f t="shared" ref="R73:R76" si="36">Q73/G73</f>
        <v>0.33297217360542442</v>
      </c>
      <c r="S73" s="23">
        <f t="shared" si="33"/>
        <v>7</v>
      </c>
      <c r="T73" s="27">
        <f t="shared" si="34"/>
        <v>520717357.48999929</v>
      </c>
      <c r="U73" s="49">
        <f t="shared" si="9"/>
        <v>8.9598312176562486E-2</v>
      </c>
    </row>
    <row r="74" spans="1:23" s="3" customFormat="1" ht="38.25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3" customFormat="1" ht="12.75" x14ac:dyDescent="0.25">
      <c r="A75" s="90">
        <v>72</v>
      </c>
      <c r="B75" s="91" t="s">
        <v>108</v>
      </c>
      <c r="C75" s="90" t="s">
        <v>116</v>
      </c>
      <c r="D75" s="92" t="s">
        <v>97</v>
      </c>
      <c r="E75" s="90" t="s">
        <v>5</v>
      </c>
      <c r="F75" s="90" t="s">
        <v>101</v>
      </c>
      <c r="G75" s="93">
        <v>250000000</v>
      </c>
      <c r="H75" s="94">
        <v>42849</v>
      </c>
      <c r="I75" s="94">
        <v>42985</v>
      </c>
      <c r="J75" s="95">
        <v>72</v>
      </c>
      <c r="K75" s="96">
        <v>785805714.67000008</v>
      </c>
      <c r="L75" s="97">
        <f t="shared" si="37"/>
        <v>3.1432228586800002</v>
      </c>
      <c r="M75" s="95">
        <v>5</v>
      </c>
      <c r="N75" s="96">
        <v>43281266.789999999</v>
      </c>
      <c r="O75" s="98">
        <f t="shared" si="35"/>
        <v>0.17312506716000001</v>
      </c>
      <c r="P75" s="99">
        <v>50</v>
      </c>
      <c r="Q75" s="100">
        <v>562406980.8499999</v>
      </c>
      <c r="R75" s="98">
        <f t="shared" si="36"/>
        <v>2.2496279233999998</v>
      </c>
      <c r="S75" s="99">
        <f t="shared" ref="S75:S81" si="40">J75-M75-P75</f>
        <v>17</v>
      </c>
      <c r="T75" s="100">
        <f t="shared" ref="T75:T81" si="41">K75-N75-Q75</f>
        <v>180117467.03000021</v>
      </c>
      <c r="U75" s="101">
        <f t="shared" si="9"/>
        <v>0.22921374032720127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12</v>
      </c>
      <c r="N76" s="96">
        <v>357334311.84000003</v>
      </c>
      <c r="O76" s="98">
        <f t="shared" si="35"/>
        <v>0.62745269857769981</v>
      </c>
      <c r="P76" s="99">
        <v>27</v>
      </c>
      <c r="Q76" s="100">
        <v>514135133.93000001</v>
      </c>
      <c r="R76" s="98">
        <f t="shared" si="36"/>
        <v>0.90278337827919231</v>
      </c>
      <c r="S76" s="99">
        <f t="shared" si="40"/>
        <v>16</v>
      </c>
      <c r="T76" s="100">
        <f t="shared" si="41"/>
        <v>363385239.47999996</v>
      </c>
      <c r="U76" s="101">
        <f t="shared" si="9"/>
        <v>0.29427368565754081</v>
      </c>
    </row>
    <row r="77" spans="1:23" s="3" customFormat="1" ht="38.25" x14ac:dyDescent="0.25">
      <c r="A77" s="90">
        <v>74</v>
      </c>
      <c r="B77" s="91" t="s">
        <v>109</v>
      </c>
      <c r="C77" s="90" t="s">
        <v>116</v>
      </c>
      <c r="D77" s="92" t="s">
        <v>91</v>
      </c>
      <c r="E77" s="90" t="s">
        <v>5</v>
      </c>
      <c r="F77" s="90" t="s">
        <v>101</v>
      </c>
      <c r="G77" s="93">
        <v>140000000</v>
      </c>
      <c r="H77" s="94">
        <v>42874</v>
      </c>
      <c r="I77" s="94">
        <v>43055</v>
      </c>
      <c r="J77" s="95">
        <v>88</v>
      </c>
      <c r="K77" s="96">
        <v>1391548783.6800005</v>
      </c>
      <c r="L77" s="97">
        <f t="shared" si="37"/>
        <v>9.9396341691428614</v>
      </c>
      <c r="M77" s="95">
        <v>1</v>
      </c>
      <c r="N77" s="96">
        <v>10639405.789999999</v>
      </c>
      <c r="O77" s="98">
        <f t="shared" ref="O77" si="42">N77/G77</f>
        <v>7.5995755642857141E-2</v>
      </c>
      <c r="P77" s="99">
        <v>23</v>
      </c>
      <c r="Q77" s="100">
        <v>364871283.33999997</v>
      </c>
      <c r="R77" s="98">
        <f t="shared" ref="R77" si="43">Q77/G77</f>
        <v>2.6062234524285715</v>
      </c>
      <c r="S77" s="99">
        <f t="shared" si="40"/>
        <v>64</v>
      </c>
      <c r="T77" s="100">
        <f t="shared" si="41"/>
        <v>1016038094.5500007</v>
      </c>
      <c r="U77" s="101">
        <f t="shared" si="9"/>
        <v>0.73014910182527093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3</v>
      </c>
      <c r="K78" s="32">
        <v>9882920.0800000001</v>
      </c>
      <c r="L78" s="46">
        <f t="shared" ref="L78:L80" si="44">K78/G78</f>
        <v>2.3253929600000001E-2</v>
      </c>
      <c r="M78" s="16"/>
      <c r="N78" s="32"/>
      <c r="O78" s="48">
        <f t="shared" ref="O78:O80" si="45">N78/G78</f>
        <v>0</v>
      </c>
      <c r="P78" s="23">
        <v>2</v>
      </c>
      <c r="Q78" s="27">
        <v>5632920.0800000001</v>
      </c>
      <c r="R78" s="48">
        <f t="shared" ref="R78:R80" si="46">Q78/G78</f>
        <v>1.32539296E-2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0.43003484451935381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46</v>
      </c>
      <c r="K79" s="96">
        <v>2348921243.5100012</v>
      </c>
      <c r="L79" s="97">
        <f t="shared" si="44"/>
        <v>2.6099124927888901</v>
      </c>
      <c r="M79" s="95">
        <v>35</v>
      </c>
      <c r="N79" s="96">
        <v>1899539536.7000003</v>
      </c>
      <c r="O79" s="98">
        <f t="shared" si="45"/>
        <v>2.1105994852222225</v>
      </c>
      <c r="P79" s="99">
        <v>8</v>
      </c>
      <c r="Q79" s="100">
        <v>398890202.25999999</v>
      </c>
      <c r="R79" s="98">
        <f t="shared" si="46"/>
        <v>0.44321133584444444</v>
      </c>
      <c r="S79" s="99">
        <f t="shared" si="40"/>
        <v>3</v>
      </c>
      <c r="T79" s="100">
        <f t="shared" si="41"/>
        <v>50491504.550000906</v>
      </c>
      <c r="U79" s="101">
        <f t="shared" si="9"/>
        <v>2.1495614077954899E-2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14</v>
      </c>
      <c r="K80" s="96">
        <v>437964224.17999995</v>
      </c>
      <c r="L80" s="97">
        <f t="shared" si="44"/>
        <v>2.1898211208999996</v>
      </c>
      <c r="M80" s="95">
        <v>13</v>
      </c>
      <c r="N80" s="96">
        <v>423146882.69000006</v>
      </c>
      <c r="O80" s="98">
        <f t="shared" si="45"/>
        <v>2.1157344134500002</v>
      </c>
      <c r="P80" s="99"/>
      <c r="Q80" s="100"/>
      <c r="R80" s="98">
        <f t="shared" si="46"/>
        <v>0</v>
      </c>
      <c r="S80" s="99">
        <f t="shared" si="40"/>
        <v>1</v>
      </c>
      <c r="T80" s="100">
        <f t="shared" si="41"/>
        <v>14817341.48999989</v>
      </c>
      <c r="U80" s="101">
        <f t="shared" si="9"/>
        <v>3.383231020237415E-2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76</v>
      </c>
      <c r="K81" s="32">
        <v>180600731.52000001</v>
      </c>
      <c r="L81" s="46">
        <f t="shared" ref="L81" si="48">K81/G81</f>
        <v>5.1600209005714291E-2</v>
      </c>
      <c r="M81" s="16">
        <v>47</v>
      </c>
      <c r="N81" s="32">
        <v>117039130.91000003</v>
      </c>
      <c r="O81" s="48">
        <f t="shared" ref="O81" si="49">N81/G81</f>
        <v>3.3439751688571433E-2</v>
      </c>
      <c r="P81" s="23"/>
      <c r="Q81" s="27"/>
      <c r="R81" s="48">
        <f t="shared" ref="R81" si="50">Q81/G81</f>
        <v>0</v>
      </c>
      <c r="S81" s="23">
        <f t="shared" si="40"/>
        <v>29</v>
      </c>
      <c r="T81" s="27">
        <f t="shared" si="41"/>
        <v>63561600.609999985</v>
      </c>
      <c r="U81" s="49">
        <f t="shared" ref="U81" si="51">IF(K81=0,"",T81/K81)</f>
        <v>0.35194542167710474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/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/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x14ac:dyDescent="0.25">
      <c r="B84"/>
      <c r="C84" s="107"/>
    </row>
    <row r="85" spans="1:21" x14ac:dyDescent="0.25">
      <c r="B85"/>
      <c r="C85" s="107"/>
    </row>
    <row r="86" spans="1:21" x14ac:dyDescent="0.25">
      <c r="B86"/>
      <c r="C86" s="107"/>
    </row>
    <row r="87" spans="1:21" x14ac:dyDescent="0.25">
      <c r="B87"/>
      <c r="C87" s="107"/>
    </row>
    <row r="88" spans="1:21" x14ac:dyDescent="0.25">
      <c r="B88"/>
      <c r="C88" s="107"/>
    </row>
    <row r="89" spans="1:21" x14ac:dyDescent="0.25">
      <c r="B89"/>
      <c r="C89" s="107"/>
    </row>
    <row r="91" spans="1:21" x14ac:dyDescent="0.25">
      <c r="B91" s="112"/>
      <c r="C91" s="112"/>
      <c r="D91" s="112"/>
      <c r="E91" s="112"/>
      <c r="F91" s="112"/>
    </row>
  </sheetData>
  <autoFilter ref="A2:I83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F4:F83</xm:sqref>
        </x14:dataValidation>
        <x14:dataValidation type="list" allowBlank="1" showInputMessage="1" showErrorMessage="1">
          <x14:formula1>
            <xm:f>List1!$B$1:$B$4</xm:f>
          </x14:formula1>
          <xm:sqref>C4:C83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2018-05-04T08:37:37Z</dcterms:modified>
</cp:coreProperties>
</file>