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defaultThemeVersion="124226"/>
  <mc:AlternateContent xmlns:mc="http://schemas.openxmlformats.org/markup-compatibility/2006">
    <mc:Choice Requires="x15">
      <x15ac:absPath xmlns:x15ac="http://schemas.microsoft.com/office/spreadsheetml/2010/11/ac" url="\\praha.mmr.cz\dfs\j\SF\IROP2\9 - Dokumentace programu\6 - Závazná stanoviska\11 - ZS č. 11 Příloha č 4 Přehled změny smlouvy\"/>
    </mc:Choice>
  </mc:AlternateContent>
  <xr:revisionPtr revIDLastSave="0" documentId="13_ncr:1_{F1AF4436-8AF0-4883-8A3E-1CBEE99D35F6}" xr6:coauthVersionLast="47" xr6:coauthVersionMax="47" xr10:uidLastSave="{00000000-0000-0000-0000-000000000000}"/>
  <bookViews>
    <workbookView xWindow="-108" yWindow="-108" windowWidth="23256" windowHeight="12576" activeTab="2" xr2:uid="{00000000-000D-0000-FFFF-FFFF00000000}"/>
  </bookViews>
  <sheets>
    <sheet name="Titulní strana" sheetId="2" r:id="rId1"/>
    <sheet name="Přehled-ZZVZ" sheetId="1" r:id="rId2"/>
    <sheet name="Přehled-MPZ" sheetId="6" r:id="rId3"/>
    <sheet name="Rozhodné datum" sheetId="5" state="hidden"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60" i="6" l="1"/>
  <c r="N61" i="6"/>
  <c r="N62" i="6"/>
  <c r="N63" i="6"/>
  <c r="N64" i="6"/>
  <c r="N65" i="6"/>
  <c r="N66" i="6"/>
  <c r="N67" i="6"/>
  <c r="N68" i="6"/>
  <c r="N69" i="6"/>
  <c r="N70" i="6"/>
  <c r="N48" i="6"/>
  <c r="N49" i="6"/>
  <c r="N50" i="6"/>
  <c r="N51" i="6"/>
  <c r="N52" i="6"/>
  <c r="N53" i="6"/>
  <c r="N54" i="6"/>
  <c r="N55" i="6"/>
  <c r="N56" i="6"/>
  <c r="N57" i="6"/>
  <c r="N58" i="6"/>
  <c r="L48" i="6"/>
  <c r="J67" i="6"/>
  <c r="J68" i="6"/>
  <c r="J69" i="6"/>
  <c r="J70" i="6"/>
  <c r="H67" i="6"/>
  <c r="H68" i="6"/>
  <c r="H69" i="6"/>
  <c r="H70" i="6"/>
  <c r="L67" i="6"/>
  <c r="M67" i="6" s="1"/>
  <c r="L68" i="6"/>
  <c r="M68" i="6" s="1"/>
  <c r="L69" i="6"/>
  <c r="M69" i="6" s="1"/>
  <c r="H71" i="1"/>
  <c r="H72" i="1"/>
  <c r="H73" i="1"/>
  <c r="H74" i="1"/>
  <c r="H75" i="1"/>
  <c r="H76" i="1"/>
  <c r="H77" i="1"/>
  <c r="J68" i="1"/>
  <c r="J69" i="1"/>
  <c r="J70" i="1"/>
  <c r="J71" i="1"/>
  <c r="J72" i="1"/>
  <c r="J73" i="1"/>
  <c r="J74" i="1"/>
  <c r="J75" i="1"/>
  <c r="J76" i="1"/>
  <c r="J77" i="1"/>
  <c r="L75" i="1"/>
  <c r="M75" i="1" s="1"/>
  <c r="L74" i="1"/>
  <c r="M74" i="1" s="1"/>
  <c r="L76" i="1"/>
  <c r="M76" i="1" s="1"/>
  <c r="L70" i="6"/>
  <c r="M70" i="6" s="1"/>
  <c r="L66" i="6"/>
  <c r="M66" i="6" s="1"/>
  <c r="J66" i="6"/>
  <c r="L65" i="6"/>
  <c r="M65" i="6" s="1"/>
  <c r="J65" i="6"/>
  <c r="L64" i="6"/>
  <c r="M64" i="6" s="1"/>
  <c r="J64" i="6"/>
  <c r="L63" i="6"/>
  <c r="M63" i="6" s="1"/>
  <c r="J63" i="6"/>
  <c r="L62" i="6"/>
  <c r="M62" i="6" s="1"/>
  <c r="J62" i="6"/>
  <c r="L61" i="6"/>
  <c r="J61" i="6"/>
  <c r="L60" i="6"/>
  <c r="J60" i="6"/>
  <c r="H60" i="6"/>
  <c r="H61" i="6" s="1"/>
  <c r="H62" i="6" s="1"/>
  <c r="H63" i="6" s="1"/>
  <c r="I59" i="6"/>
  <c r="I68" i="6" s="1"/>
  <c r="L58" i="6"/>
  <c r="M58" i="6" s="1"/>
  <c r="J58" i="6"/>
  <c r="H58" i="6"/>
  <c r="L57" i="6"/>
  <c r="M57" i="6" s="1"/>
  <c r="J57" i="6"/>
  <c r="H57" i="6"/>
  <c r="L56" i="6"/>
  <c r="M56" i="6" s="1"/>
  <c r="J56" i="6"/>
  <c r="H56" i="6"/>
  <c r="L55" i="6"/>
  <c r="M55" i="6" s="1"/>
  <c r="J55" i="6"/>
  <c r="H55" i="6"/>
  <c r="L54" i="6"/>
  <c r="M54" i="6" s="1"/>
  <c r="J54" i="6"/>
  <c r="L53" i="6"/>
  <c r="M53" i="6" s="1"/>
  <c r="J53" i="6"/>
  <c r="L52" i="6"/>
  <c r="M52" i="6" s="1"/>
  <c r="J52" i="6"/>
  <c r="L51" i="6"/>
  <c r="M51" i="6" s="1"/>
  <c r="J51" i="6"/>
  <c r="L50" i="6"/>
  <c r="J50" i="6"/>
  <c r="L49" i="6"/>
  <c r="J49" i="6"/>
  <c r="J48" i="6"/>
  <c r="H48" i="6"/>
  <c r="H49" i="6" s="1"/>
  <c r="I47" i="6"/>
  <c r="I57" i="6" s="1"/>
  <c r="J46" i="6"/>
  <c r="H46" i="6"/>
  <c r="J45" i="6"/>
  <c r="H45" i="6"/>
  <c r="J44" i="6"/>
  <c r="H44" i="6"/>
  <c r="J43" i="6"/>
  <c r="H43" i="6"/>
  <c r="J42" i="6"/>
  <c r="H42" i="6"/>
  <c r="J41" i="6"/>
  <c r="J40" i="6"/>
  <c r="J39" i="6"/>
  <c r="H39" i="6"/>
  <c r="H40" i="6" s="1"/>
  <c r="H41" i="6" s="1"/>
  <c r="I38" i="6"/>
  <c r="I45" i="6" s="1"/>
  <c r="J37" i="6"/>
  <c r="H37" i="6"/>
  <c r="J36" i="6"/>
  <c r="H36" i="6"/>
  <c r="J35" i="6"/>
  <c r="H35" i="6"/>
  <c r="J34" i="6"/>
  <c r="H34" i="6"/>
  <c r="J33" i="6"/>
  <c r="H33" i="6"/>
  <c r="J32" i="6"/>
  <c r="H32" i="6"/>
  <c r="J31" i="6"/>
  <c r="J30" i="6"/>
  <c r="H30" i="6"/>
  <c r="H31" i="6" s="1"/>
  <c r="I29" i="6"/>
  <c r="I36" i="6" s="1"/>
  <c r="O54" i="6" l="1"/>
  <c r="O56" i="6"/>
  <c r="O55" i="6"/>
  <c r="O53" i="6"/>
  <c r="O58" i="6"/>
  <c r="O57" i="6"/>
  <c r="O60" i="6"/>
  <c r="O50" i="6"/>
  <c r="O52" i="6"/>
  <c r="O51" i="6"/>
  <c r="O49" i="6"/>
  <c r="M48" i="6"/>
  <c r="O48" i="6"/>
  <c r="O61" i="6"/>
  <c r="O70" i="6"/>
  <c r="O69" i="6"/>
  <c r="O68" i="6"/>
  <c r="O67" i="6"/>
  <c r="O66" i="6"/>
  <c r="O65" i="6"/>
  <c r="O64" i="6"/>
  <c r="O63" i="6"/>
  <c r="O62" i="6"/>
  <c r="I69" i="6"/>
  <c r="I67" i="6"/>
  <c r="I70" i="6"/>
  <c r="M60" i="6"/>
  <c r="M61" i="6"/>
  <c r="I61" i="6"/>
  <c r="I56" i="6"/>
  <c r="I63" i="6"/>
  <c r="H64" i="6"/>
  <c r="I55" i="6"/>
  <c r="I54" i="6"/>
  <c r="I49" i="6"/>
  <c r="I60" i="6"/>
  <c r="I66" i="6"/>
  <c r="I48" i="6"/>
  <c r="I58" i="6"/>
  <c r="I62" i="6"/>
  <c r="I43" i="6"/>
  <c r="I41" i="6"/>
  <c r="M49" i="6"/>
  <c r="M50" i="6"/>
  <c r="K30" i="6"/>
  <c r="K39" i="6"/>
  <c r="H50" i="6"/>
  <c r="I50" i="6" s="1"/>
  <c r="I33" i="6"/>
  <c r="I30" i="6"/>
  <c r="I34" i="6"/>
  <c r="I42" i="6"/>
  <c r="I46" i="6"/>
  <c r="I39" i="6"/>
  <c r="I37" i="6"/>
  <c r="I31" i="6"/>
  <c r="I35" i="6"/>
  <c r="I40" i="6"/>
  <c r="I44" i="6"/>
  <c r="I32" i="6"/>
  <c r="L68" i="1"/>
  <c r="M68" i="1" s="1"/>
  <c r="L69" i="1"/>
  <c r="M69" i="1" s="1"/>
  <c r="L70" i="1"/>
  <c r="M70" i="1" s="1"/>
  <c r="L71" i="1"/>
  <c r="M71" i="1" s="1"/>
  <c r="L72" i="1"/>
  <c r="M72" i="1" s="1"/>
  <c r="L73" i="1"/>
  <c r="M73" i="1" s="1"/>
  <c r="L77" i="1"/>
  <c r="M77" i="1" s="1"/>
  <c r="L67" i="1"/>
  <c r="L56" i="1"/>
  <c r="L57" i="1"/>
  <c r="L58" i="1"/>
  <c r="M58" i="1" s="1"/>
  <c r="L59" i="1"/>
  <c r="M59" i="1" s="1"/>
  <c r="L60" i="1"/>
  <c r="M60" i="1" s="1"/>
  <c r="L61" i="1"/>
  <c r="M61" i="1" s="1"/>
  <c r="L62" i="1"/>
  <c r="M62" i="1" s="1"/>
  <c r="L63" i="1"/>
  <c r="M63" i="1" s="1"/>
  <c r="L64" i="1"/>
  <c r="M64" i="1" s="1"/>
  <c r="L65" i="1"/>
  <c r="M65" i="1" s="1"/>
  <c r="L55" i="1"/>
  <c r="K54" i="6" l="1"/>
  <c r="K66" i="6"/>
  <c r="K60" i="6"/>
  <c r="K48" i="6"/>
  <c r="I64" i="6"/>
  <c r="H65" i="6"/>
  <c r="H51" i="6"/>
  <c r="J67" i="1"/>
  <c r="M67" i="1" s="1"/>
  <c r="K67" i="1" s="1"/>
  <c r="J55" i="1"/>
  <c r="M55" i="1" s="1"/>
  <c r="H67" i="1"/>
  <c r="H68" i="1" s="1"/>
  <c r="F79" i="1"/>
  <c r="J56" i="1"/>
  <c r="M56" i="1" s="1"/>
  <c r="J57" i="1"/>
  <c r="M57" i="1" s="1"/>
  <c r="J58" i="1"/>
  <c r="J59" i="1"/>
  <c r="J60" i="1"/>
  <c r="J61" i="1"/>
  <c r="J62" i="1"/>
  <c r="J63" i="1"/>
  <c r="J64" i="1"/>
  <c r="J65" i="1"/>
  <c r="H55" i="1"/>
  <c r="H56" i="1" s="1"/>
  <c r="H46" i="1"/>
  <c r="J47" i="1"/>
  <c r="J48" i="1"/>
  <c r="J49" i="1"/>
  <c r="J50" i="1"/>
  <c r="J51" i="1"/>
  <c r="J52" i="1"/>
  <c r="J53" i="1"/>
  <c r="J46" i="1"/>
  <c r="J37" i="1"/>
  <c r="H49" i="1"/>
  <c r="H50" i="1"/>
  <c r="H51" i="1"/>
  <c r="H52" i="1"/>
  <c r="H53" i="1"/>
  <c r="H37" i="1"/>
  <c r="H38" i="1" s="1"/>
  <c r="J38" i="1"/>
  <c r="J39" i="1"/>
  <c r="J40" i="1"/>
  <c r="J41" i="1"/>
  <c r="J42" i="1"/>
  <c r="J43" i="1"/>
  <c r="J44" i="1"/>
  <c r="H39" i="1"/>
  <c r="H40" i="1"/>
  <c r="H41" i="1" s="1"/>
  <c r="H42" i="1"/>
  <c r="H43" i="1"/>
  <c r="H44" i="1"/>
  <c r="K70" i="6" l="1"/>
  <c r="K58" i="6"/>
  <c r="H69" i="1"/>
  <c r="H52" i="6"/>
  <c r="I51" i="6"/>
  <c r="I65" i="6"/>
  <c r="H66" i="6"/>
  <c r="K55" i="1"/>
  <c r="K37" i="1"/>
  <c r="H57" i="1"/>
  <c r="H47" i="1"/>
  <c r="K46" i="1"/>
  <c r="H70" i="1" l="1"/>
  <c r="I52" i="6"/>
  <c r="H53" i="6"/>
  <c r="H59" i="1"/>
  <c r="H58" i="1"/>
  <c r="H48" i="1"/>
  <c r="I53" i="6" l="1"/>
  <c r="H54" i="6"/>
  <c r="H60" i="1"/>
  <c r="H61" i="1" s="1"/>
  <c r="H62" i="1" s="1"/>
  <c r="H63" i="1" s="1"/>
  <c r="H64" i="1" s="1"/>
  <c r="H65" i="1" s="1"/>
  <c r="G79" i="1"/>
  <c r="H79" i="1" s="1"/>
  <c r="J79" i="1" s="1"/>
  <c r="I78" i="1"/>
  <c r="I66" i="1"/>
  <c r="I54" i="1"/>
  <c r="I45" i="1"/>
  <c r="I36" i="1"/>
  <c r="I70" i="1" l="1"/>
  <c r="I76" i="1"/>
  <c r="I71" i="1"/>
  <c r="I77" i="1"/>
  <c r="I74" i="1"/>
  <c r="I75" i="1"/>
  <c r="I72" i="1"/>
  <c r="I73" i="1"/>
  <c r="I68" i="1"/>
  <c r="I69" i="1"/>
  <c r="I40" i="1"/>
  <c r="I42" i="1"/>
  <c r="I43" i="1"/>
  <c r="I44" i="1"/>
  <c r="I41" i="1"/>
  <c r="I38" i="1"/>
  <c r="I39" i="1"/>
  <c r="I37" i="1"/>
  <c r="I58" i="1"/>
  <c r="I60" i="1"/>
  <c r="I61" i="1"/>
  <c r="I55" i="1"/>
  <c r="I62" i="1"/>
  <c r="I64" i="1"/>
  <c r="I65" i="1"/>
  <c r="I63" i="1"/>
  <c r="I56" i="1"/>
  <c r="I57" i="1"/>
  <c r="I51" i="1"/>
  <c r="I52" i="1"/>
  <c r="I53" i="1"/>
  <c r="I49" i="1"/>
  <c r="I46" i="1"/>
  <c r="I50" i="1"/>
  <c r="I47" i="1"/>
  <c r="I67" i="1"/>
  <c r="I59" i="1"/>
  <c r="I48" i="1"/>
  <c r="I79" i="1"/>
</calcChain>
</file>

<file path=xl/sharedStrings.xml><?xml version="1.0" encoding="utf-8"?>
<sst xmlns="http://schemas.openxmlformats.org/spreadsheetml/2006/main" count="298" uniqueCount="93">
  <si>
    <t>INTEGROVANÝ REGIONÁLNÍ OPERAČNÍ PROGRAM</t>
  </si>
  <si>
    <t>2021 - 2027</t>
  </si>
  <si>
    <t xml:space="preserve">OBECNÁ PRAVIDLA PRO ŽADATELE A PŘÍJEMCE 
</t>
  </si>
  <si>
    <t>PŘÍLOHA Č. 4</t>
  </si>
  <si>
    <t>Přehled změny smlouvy</t>
  </si>
  <si>
    <t>Verze 4</t>
  </si>
  <si>
    <t>Číslo projektu</t>
  </si>
  <si>
    <t>Název VZ</t>
  </si>
  <si>
    <t>Číslo/část VZ</t>
  </si>
  <si>
    <t>číslo D.</t>
  </si>
  <si>
    <t>údaj / změna ze dne</t>
  </si>
  <si>
    <t>Předpokládaná hodnota</t>
  </si>
  <si>
    <t>NR</t>
  </si>
  <si>
    <t>Smlouva o dílo</t>
  </si>
  <si>
    <t>xx.xx.xxxx</t>
  </si>
  <si>
    <t>§222</t>
  </si>
  <si>
    <t>odst. 2</t>
  </si>
  <si>
    <r>
      <t xml:space="preserve">Vyhrazené změny
</t>
    </r>
    <r>
      <rPr>
        <i/>
        <sz val="8"/>
        <color theme="1"/>
        <rFont val="Calibri"/>
        <family val="2"/>
        <charset val="238"/>
        <scheme val="minor"/>
      </rPr>
      <t>(bez limitu)</t>
    </r>
  </si>
  <si>
    <t>DATUM změny</t>
  </si>
  <si>
    <t>vícepráce</t>
  </si>
  <si>
    <t>méněpráce</t>
  </si>
  <si>
    <t>odst. 3</t>
  </si>
  <si>
    <r>
      <t xml:space="preserve">Generální klauzule
</t>
    </r>
    <r>
      <rPr>
        <i/>
        <sz val="8"/>
        <color theme="1"/>
        <rFont val="Calibri"/>
        <family val="2"/>
        <charset val="238"/>
        <scheme val="minor"/>
      </rPr>
      <t>(bez limitu)</t>
    </r>
  </si>
  <si>
    <t>Podstatnou změnou závazku ze smlouvy na veřejnou zakázku je taková změna smluvních podmínek, která by
a) umožnila účast jiných dodavatelů nebo by mohla ovlivnit výběr dodavatele v původním zadávacím řízení, pokud by zadávací podmínky původního zadávacího řízení odpovídaly této změně,
b) měnila ekonomickou rovnováhu závazku ze smlouvy ve prospěch vybraného dodavatele, nebo
c) vedla k významnému rozšíření rozsahu plnění veřejné zakázky.</t>
  </si>
  <si>
    <t>Za nepodstatnou změnu lze považovat pouze takovou změnu, která nenaplňuje ani jednu podmínku tohoto odstavce  V opačném, pokud je naplněna i jen jedna hovoříme o změně podstatné</t>
  </si>
  <si>
    <t>odst. 4</t>
  </si>
  <si>
    <r>
      <t xml:space="preserve">De minimis - dodávky a služby
</t>
    </r>
    <r>
      <rPr>
        <i/>
        <sz val="8"/>
        <color theme="1"/>
        <rFont val="Calibri"/>
        <family val="2"/>
        <charset val="238"/>
        <scheme val="minor"/>
      </rPr>
      <t>(limit je tvořem součtem absolutních hodnot, tj. vícepráce plus méněpráce)</t>
    </r>
  </si>
  <si>
    <t>Absolutní hodnota změny závazku ze smlouvy v %</t>
  </si>
  <si>
    <t>Absolutní hodnota všech změn závazku ze smlouvy v %</t>
  </si>
  <si>
    <t>Za podstatnou změnu závazku ze smlouvy na veřejnou zakázku se nepovažuje změna, která nemění celkovou povahu veřejné zakázky a jejíž hodnota je
a) nižší než finanční limit pro nadlimitní veřejnou zakázku a
b) nižší než 10 % původní hodnoty závazku.</t>
  </si>
  <si>
    <r>
      <t xml:space="preserve">De minimis - stavební práce
</t>
    </r>
    <r>
      <rPr>
        <i/>
        <sz val="8"/>
        <color theme="1"/>
        <rFont val="Calibri"/>
        <family val="2"/>
        <charset val="238"/>
        <scheme val="minor"/>
      </rPr>
      <t>(limit je tvořem součtem absolutních hodnot, tj. vícepráce plus méněpráce)</t>
    </r>
  </si>
  <si>
    <t>Za podstatnou změnu závazku ze smlouvy na veřejnou zakázku se nepovažuje změna, která nemění celkovou povahu veřejné zakázky a jejíž hodnota je
a) nižší než finanční limit pro nadlimitní veřejnou zakázku a
b) nižší než 15 % původní hodnoty závazku ze smlouvy na veřejnou zakázku na stavební práce, která není koncesí.</t>
  </si>
  <si>
    <t>odst. 5</t>
  </si>
  <si>
    <r>
      <t xml:space="preserve">Dodatečné změny
</t>
    </r>
    <r>
      <rPr>
        <i/>
        <sz val="8"/>
        <color theme="1"/>
        <rFont val="Calibri"/>
        <family val="2"/>
        <charset val="238"/>
        <scheme val="minor"/>
      </rPr>
      <t>(limit je tvořem součtem absolutních hodnot, tj. vícepráce plus méněpráce)</t>
    </r>
  </si>
  <si>
    <r>
      <t>50%</t>
    </r>
    <r>
      <rPr>
        <b/>
        <sz val="11"/>
        <color rgb="FFFF0000"/>
        <rFont val="Calibri"/>
        <family val="2"/>
        <charset val="238"/>
        <scheme val="minor"/>
      </rPr>
      <t>*</t>
    </r>
  </si>
  <si>
    <t>Absolutní hodnota všech změn závazku ze smlouvy v % k 15.07.2023</t>
  </si>
  <si>
    <t>Sloupec1</t>
  </si>
  <si>
    <t>Sloupec2</t>
  </si>
  <si>
    <t>odst. 6</t>
  </si>
  <si>
    <r>
      <t xml:space="preserve">Nepředvídané změny 
</t>
    </r>
    <r>
      <rPr>
        <i/>
        <sz val="8"/>
        <color theme="1"/>
        <rFont val="Calibri"/>
        <family val="2"/>
        <charset val="238"/>
        <scheme val="minor"/>
      </rPr>
      <t>(limit je tvořem součtem absolutních hodnot, tj. vícepráce plus méněpráce)</t>
    </r>
  </si>
  <si>
    <t>odst.9</t>
  </si>
  <si>
    <r>
      <t xml:space="preserve">Sledování celkového limitu změn 
</t>
    </r>
    <r>
      <rPr>
        <i/>
        <sz val="8"/>
        <color theme="1"/>
        <rFont val="Calibri"/>
        <family val="2"/>
        <charset val="238"/>
        <scheme val="minor"/>
      </rPr>
      <t>(vícepráce po odečtu méněprací)</t>
    </r>
  </si>
  <si>
    <t>Cenový nárůst všech změn závazku ze smlouvy v %</t>
  </si>
  <si>
    <t>odst. 8</t>
  </si>
  <si>
    <t>Uveřejňovací povinnost</t>
  </si>
  <si>
    <t>zvěřejněno - ano/ne</t>
  </si>
  <si>
    <t>zveřejněno dne</t>
  </si>
  <si>
    <t>V případě postupu podle odstavce 5 nebo 6 je zadavatel povinen do 30 dnů od změny závazku odeslat oznámení o změně závazku k uveřejnění způsobem podle § 212.</t>
  </si>
  <si>
    <t>odst. 7</t>
  </si>
  <si>
    <t>Změna položkového rozpočtu na stavební práce</t>
  </si>
  <si>
    <t>Za podstatnou změnu závazku ze smlouvy dle odstavce 3 na veřejnou zakázku, jejímž předmětem je provedení stavebních prací, se nepovažuje záměna jedné nebo více položek soupisu stavebních prací jednou nebo více položkami, za předpokladu že
a) nové položky soupisu stavebních prací představují srovnatelný druh materiálu nebo prací ve vztahu k nahrazovaným položkám,
b) cena materiálu nebo prací podle nových položek soupisu stavebních prací je ve vztahu k nahrazovaným položkám stejná nebo nižší,
c) materiál nebo práce podle nových položek soupisu stavebních prací jsou ve vztahu k nahrazovaným položkám kvalitativně stejné nebo vyšší a
d) zadavatel vyhotoví o každé jednotlivé záměně přehled obsahující nové položky soupisu stavebních prací s vymezením položek v původním soupisu stavebních prací, které jsou takto nahrazovány, spolu s podrobným a srozumitelným odůvodněním srovnatelnosti materiálu nebo prací podle písmene a) a stejné nebo vyšší kvality podle písmene c).</t>
  </si>
  <si>
    <t xml:space="preserve">Pokud splněny všechny podmínky současně, lze hovořit o změně nepodstatné </t>
  </si>
  <si>
    <t>odst. 10</t>
  </si>
  <si>
    <t>Změna v osobě dodavatele</t>
  </si>
  <si>
    <t>původní dodavatel</t>
  </si>
  <si>
    <t>nový dodavatel</t>
  </si>
  <si>
    <t>*nerelevantní pro změny provedené/zasmluvněné
 od 16.7.2023</t>
  </si>
  <si>
    <t>pozn.: pokud dojde k překvalifikování důvodu změny, je nutné zaverzovat tabulku</t>
  </si>
  <si>
    <t>odst. 9.2</t>
  </si>
  <si>
    <t>bod 9.2.1</t>
  </si>
  <si>
    <t>Zadavatel nesmí umožnit podstatnou změnu závazku ze smlouvy, kterou uzavřel na plnění zakázky. Za podstatnou se považuje taková změna, která by
a) umožnila účast jiných dodavatelů nebo by mohla ovlivnit výběr dodavatele v původním výběrovém řízení, pokud by zadávací podmínky původního výběrového řízení odpovídaly této změně,
b) měnila ekonomickou rovnováhu závazku ze smlouvy ve prospěch vybraného dodavatele, nebo
c) vedla k významnému rozšíření rozsahu plnění zakázky.</t>
  </si>
  <si>
    <t>Za nepodstatnou změnu lze považovat pouze takovou změnu, která nenaplňuje ani jednu podmínku tohoto odstavce  V opačném případě, pokud je naplněna i jen jedna podmínka, hovoříme o změně podstatné</t>
  </si>
  <si>
    <t>bod 9.2.2</t>
  </si>
  <si>
    <t>Za podstatnou změnu závazku ze smlouvy na zakázku se nepovažuje změna, která nemění celkovou povahu zakázky a jejíž hodnota je nižší než
10 % původní hodnoty závazku.
Pokud bude provedeno více změn, je rozhodný součet hodnot všech těchto změn.</t>
  </si>
  <si>
    <t>Za podstatnou změnu závazku ze smlouvy na zakázku se nepovažuje změna, která nemění celkovou povahu zakázky a jejíž hodnota je nižší než
15 % původní hodnoty závazku ze smlouvy na zakázku na stavební práce.
Pokud bude provedeno více změn, je rozhodný součet hodnot všech těchto změn.</t>
  </si>
  <si>
    <t>bod 9.2.3</t>
  </si>
  <si>
    <t>Sloupec3</t>
  </si>
  <si>
    <t>Sloupec4</t>
  </si>
  <si>
    <t>Absolutní hodnota všech změn závazku ze smlouvy v % v mezidobí 16.07.2023 - 24.09.2023</t>
  </si>
  <si>
    <t>CELKEM do 24.09.2023</t>
  </si>
  <si>
    <t>bod 9.2.4</t>
  </si>
  <si>
    <t>bod 9.2.5</t>
  </si>
  <si>
    <t>Za podstatnou změnu závazku ze smlouvy na zakázku, jejímž předmětem je provedení stavebních prací, se nepovažuje záměna jedné nebo více položek soupisu stavebních prací jednou nebo více položkami, za předpokladu že
a) nové položky soupisu stavebních prací představují srovnatelný druh materiálu nebo prací ve vztahu k nahrazovaným položkám,
b) cena materiálu nebo prací podle nových položek soupisu stavebních prací je ve vztahu k nahrazovaným položkám stejná nebo nižší,
c) materiál nebo práce podle nových položek soupisu stavebních prací jsou ve vztahu k nahrazovaným položkám kvalitativně stejné nebo vyšší a
d) zadavatel vyhotoví o každé jednotlivé záměně přehled obsahující nové položky soupisu stavebních prací s vymezením položek v původním soupisu stavebních prací, které jsou takto nahrazovány, spolu s podrobným a srozumitelným odůvodněním srovnatelnosti materiálu nebo prací podle písmene a) a stejné nebo vyšší kvality podle písmene c).</t>
  </si>
  <si>
    <t>bod 9.2.6</t>
  </si>
  <si>
    <t>Podstatnou změnou závazku ze smlouvy na zakázku je také nahrazení dodavatele jiným dodavatelem. Nahrazení dodavatele jiným dodavatelem je však možné
a) v případě uplatnění vyhrazených změn závazku sjednaných ve smlouvě na zakázku na základě zadávacích podmínek analogicky podle § 100 odst. 2 ZZVZ, nebo
b) pokud změna v osobě dodavatele je důsledkem právního nástupnictví v souvislosti s přeměnou dodavatele, jeho smrtí nebo převodem jeho závodu, popřípadě části závodu, a nový dodavatel splňuje kritéria kvalifikace stanovená v zadávací dokumentaci původního výběrového řízení.</t>
  </si>
  <si>
    <t>bod 9.2.7</t>
  </si>
  <si>
    <t>Pro účely výpočtu hodnoty změny se původní hodnotou závazku rozumí cena sjednaná ve smlouvě na zakázku upravená v souladu s ustanoveními o změně ceny, obsahuje-li smlouva na zakázku taková ustanovení. V případě sektorové zakázky se omezení dle odst. 9.2.3 písm. c) a 9.2.4 písm. c) neuplatní.</t>
  </si>
  <si>
    <t>bod 9.2.8</t>
  </si>
  <si>
    <t>Budou-li po provedení změn závazku ze smlouvy překročeny limity podle odst. 6.3.2, je zadavatel povinen dodržet § 222 ZZVZ9. To neplatí pro příjemce, který není zadavatelem podle § 4 odst. 1 až 3 ZZVZ a zároveň dotace poskytovaná na danou zakázku není vyšší než 50 % peněžních prostředků.</t>
  </si>
  <si>
    <t>bod 9.2.9</t>
  </si>
  <si>
    <t xml:space="preserve">Budou-li po provedení změn závazku ze smlouvy překročeny limity podle odst.  6.3.2, je zadavatel povinen dodržet § 222 ZZVZ (Zadavatel musí postupovat podle § 222 ods. 1 ve smyslu bodu a, b a c tohoto paragrafu). To neplatí pro příjemce, který není zadavatelem podle § 4 odst. 1 až 3 ZZVZ a zároveň dotace poskytovaná na danou zakázku není vyšší než 50 % peněžních prostředků. </t>
  </si>
  <si>
    <t>*nerelevantní pro změny provedené/zasmluvněné
 od 25.9.2023</t>
  </si>
  <si>
    <t>Rozhodné datum</t>
  </si>
  <si>
    <r>
      <t xml:space="preserve">Pro účely výpočtu hodnoty změny nebo cenového nárůstu se původní hodnotou závazku rozumí cena sjednaná ve smlouvě na veřejnou zakázku upravená v souladu s ustanoveními o změně ceny, obsahuje-li smlouva na veřejnou zakázku taková ustanovení. 
</t>
    </r>
    <r>
      <rPr>
        <b/>
        <sz val="8"/>
        <rFont val="Calibri"/>
        <family val="2"/>
        <charset val="238"/>
        <scheme val="minor"/>
      </rPr>
      <t xml:space="preserve">Cenový nárůst související se změnami podle odstavců 5 neb 6 při odečtení stavebních prací, služeb nebo dodávek, které nebyly s ohledem na tyto změny realizovány, nesmí přesáhnout  30 % původní hodnoty závazku; pokud bude provedeno více změn, je rozhodný součet cenových nárůstů všech změn podle odstavců 5 a 6. </t>
    </r>
    <r>
      <rPr>
        <sz val="8"/>
        <color theme="1"/>
        <rFont val="Calibri"/>
        <family val="2"/>
        <charset val="238"/>
        <scheme val="minor"/>
      </rPr>
      <t xml:space="preserve">
</t>
    </r>
    <r>
      <rPr>
        <sz val="8"/>
        <color rgb="FFFF0000"/>
        <rFont val="Calibri"/>
        <family val="2"/>
        <charset val="238"/>
        <scheme val="minor"/>
      </rPr>
      <t>*</t>
    </r>
    <r>
      <rPr>
        <sz val="8"/>
        <rFont val="Calibri"/>
        <family val="2"/>
        <charset val="238"/>
        <scheme val="minor"/>
      </rPr>
      <t xml:space="preserve">Celkový </t>
    </r>
    <r>
      <rPr>
        <sz val="8"/>
        <color theme="1"/>
        <rFont val="Calibri"/>
        <family val="2"/>
        <charset val="238"/>
        <scheme val="minor"/>
      </rPr>
      <t>cenový nárůst související se změnami podle odstavců 5 a 6 při odečtení stavebních prací, služeb nebo dodávek, které nebyly s ohledem na tyto změny realizovány, nepřesáhne 30 % původní hodnoty závazku.</t>
    </r>
  </si>
  <si>
    <r>
      <t xml:space="preserve">Za podstatnou změnu závazku ze smlouvy na veřejnou zakázku se nepovažuje změna,
a) jejíž potřeba vznikla v důsledku okolností, které zadavatel jednající s náležitou péčí nemohl předvídat,
b) nemění celkovou povahu veřejné zakázky a
</t>
    </r>
    <r>
      <rPr>
        <sz val="8"/>
        <color rgb="FFFF0000"/>
        <rFont val="Calibri"/>
        <family val="2"/>
        <charset val="238"/>
        <scheme val="minor"/>
      </rPr>
      <t>*</t>
    </r>
    <r>
      <rPr>
        <sz val="8"/>
        <rFont val="Calibri"/>
        <family val="2"/>
        <charset val="238"/>
        <scheme val="minor"/>
      </rPr>
      <t xml:space="preserve">c) </t>
    </r>
    <r>
      <rPr>
        <sz val="8"/>
        <color theme="1"/>
        <rFont val="Calibri"/>
        <family val="2"/>
        <charset val="238"/>
        <scheme val="minor"/>
      </rPr>
      <t>hodnota změny nepřekročí 50 % původní hodnoty závazku;
 pokud bude provedeno více změn, je rozhodný součet hodnoty všech změn podle tohoto odstavce.</t>
    </r>
  </si>
  <si>
    <r>
      <t xml:space="preserve">Za podstatnou změnu závazku ze smlouvy na veřejnou zakázku se nepovažují dodatečné stavební práce, služby nebo dodávky od dodavatele původní veřejné zakázky, které nebyly zahrnuty v původním závazku ze smlouvy na veřejnou zakázku, pokud jsou nezbytné a změna v osobě dodavatele
a) není možná z ekonomických anebo technických důvodů spočívajících zejména v požadavcích na slučitelnost nebo interoperabilitu se stávajícím zařízením, službami nebo instalacemi pořízenými zadavatelem v původním zadávacím řízení,
b) by způsobila zadavateli značné obtíže nebo výrazné zvýšení nákladů a
</t>
    </r>
    <r>
      <rPr>
        <sz val="8"/>
        <color rgb="FFFF0000"/>
        <rFont val="Calibri"/>
        <family val="2"/>
        <charset val="238"/>
        <scheme val="minor"/>
      </rPr>
      <t>*</t>
    </r>
    <r>
      <rPr>
        <sz val="8"/>
        <rFont val="Calibri"/>
        <family val="2"/>
        <charset val="238"/>
        <scheme val="minor"/>
      </rPr>
      <t>c) hodnota</t>
    </r>
    <r>
      <rPr>
        <sz val="8"/>
        <color theme="1"/>
        <rFont val="Calibri"/>
        <family val="2"/>
        <charset val="238"/>
        <scheme val="minor"/>
      </rPr>
      <t xml:space="preserve"> dodatečných stavebních prací, služeb nebo dodávek nepřekročí 50 % původní hodnoty závazku; pokud bude provedeno více změn, je rozhodný součet hodnoty všech změn podle tohoto odstavce.</t>
    </r>
  </si>
  <si>
    <r>
      <t xml:space="preserve">Podstatnou změnou závazku ze smlouvy na veřejnou zakázku je také nahrazení dodavatele jiným dodavatelem. Nahrazení dodavatele jiným dodavatelem je však možné
</t>
    </r>
    <r>
      <rPr>
        <b/>
        <sz val="8"/>
        <rFont val="Calibri"/>
        <family val="2"/>
        <charset val="238"/>
        <scheme val="minor"/>
      </rPr>
      <t>a) v případě uplatnění změn závazku vyhrazených podle § 100 odst. 2 , nebo</t>
    </r>
    <r>
      <rPr>
        <sz val="8"/>
        <color theme="1"/>
        <rFont val="Calibri"/>
        <family val="2"/>
        <charset val="238"/>
        <scheme val="minor"/>
      </rPr>
      <t xml:space="preserve">
</t>
    </r>
    <r>
      <rPr>
        <sz val="8"/>
        <color rgb="FFFF0000"/>
        <rFont val="Calibri"/>
        <family val="2"/>
        <charset val="238"/>
        <scheme val="minor"/>
      </rPr>
      <t>*</t>
    </r>
    <r>
      <rPr>
        <sz val="8"/>
        <color theme="1"/>
        <rFont val="Calibri"/>
        <family val="2"/>
        <charset val="238"/>
        <scheme val="minor"/>
      </rPr>
      <t>a) v případě uplatnění vyhrazených změn závazku sjednaných ve smlouvě na veřejnou zakázku na základě zadávacích podmínek podle § 100 odst. 2, nebo
b) pokud změna v osobě dodavatele je důsledkem právního nástupnictví v souvislosti s přeměnou dodavatele, jeho smrtí nebo převodem jeho závodu, popřípadě části závodu, a nový dodavatel splňuje kritéria kvalifikace stanovená v zadávací dokumentaci původního zadávacího řízení.</t>
    </r>
  </si>
  <si>
    <r>
      <t xml:space="preserve">Za podstatnou změnu závazku ze smlouvy na zakázku se nepovažují dodatečné stavební práce, služby nebo dodávky od dodavatele původní zakázky, které nebyly zahrnuty v původním závazku ze smlouvy na zakázku, pokud jsou nezbytné a změna v osobě dodavatele
a) není možná z ekonomických anebo technických důvodů spočívajících zejména v požadavcích na slučitelnost nebo interoperabilitu se stávajícím zařízením, službami nebo instalacemi pořízenými zadavatelem v původním výběrovém řízení,
b) by způsobila zadavateli značné obtíže nebo výrazné zvýšení nákladů a
</t>
    </r>
    <r>
      <rPr>
        <sz val="8"/>
        <color rgb="FFFF0000"/>
        <rFont val="Calibri"/>
        <family val="2"/>
        <charset val="238"/>
        <scheme val="minor"/>
      </rPr>
      <t>*</t>
    </r>
    <r>
      <rPr>
        <sz val="8"/>
        <rFont val="Calibri"/>
        <family val="2"/>
        <charset val="238"/>
        <scheme val="minor"/>
      </rPr>
      <t xml:space="preserve">c) hodnota </t>
    </r>
    <r>
      <rPr>
        <sz val="8"/>
        <color theme="1"/>
        <rFont val="Calibri"/>
        <family val="2"/>
        <charset val="238"/>
        <scheme val="minor"/>
      </rPr>
      <t>dodatečných stavebních prací, služeb nebo dodávek nepřekročí 50 % původní hodnoty závazku; pokud bude provedeno více změn, je rozhodný součet hodnoty všech změn podle tohoto odstavce.</t>
    </r>
  </si>
  <si>
    <r>
      <t xml:space="preserve">Za podstatnou změnu závazku ze smlouvy na zakázku se nepovažuje změna,
a) jejíž potřeba vznikla v důsledku okolností, které zadavatel jednající s náležitou péčí nemohl předvídat,
b) nemění celkovou povahu zakázky a
</t>
    </r>
    <r>
      <rPr>
        <sz val="8"/>
        <color rgb="FFFF0000"/>
        <rFont val="Calibri"/>
        <family val="2"/>
        <charset val="238"/>
        <scheme val="minor"/>
      </rPr>
      <t>*</t>
    </r>
    <r>
      <rPr>
        <sz val="8"/>
        <rFont val="Calibri"/>
        <family val="2"/>
        <charset val="238"/>
        <scheme val="minor"/>
      </rPr>
      <t>c)</t>
    </r>
    <r>
      <rPr>
        <sz val="8"/>
        <color theme="1"/>
        <rFont val="Calibri"/>
        <family val="2"/>
        <charset val="238"/>
        <scheme val="minor"/>
      </rPr>
      <t xml:space="preserve"> hodnota změny nepřekročí 50 % původní hodnoty závazku; pokud bude provedeno více změn, je rozhodný součet hodnoty všech změn podle tohoto odstavce.</t>
    </r>
  </si>
  <si>
    <r>
      <rPr>
        <b/>
        <i/>
        <sz val="8"/>
        <rFont val="Calibri"/>
        <family val="2"/>
        <charset val="238"/>
        <scheme val="minor"/>
      </rPr>
      <t>Za podstatnou změnu závazku ze smlouvy na veřejnou zakázku se nepovažuje uplatnění změn závazku vyhrazených podle § 100 odst. 1 .</t>
    </r>
    <r>
      <rPr>
        <i/>
        <sz val="8"/>
        <color theme="1"/>
        <rFont val="Calibri"/>
        <family val="2"/>
        <charset val="238"/>
        <scheme val="minor"/>
      </rPr>
      <t xml:space="preserve">
</t>
    </r>
    <r>
      <rPr>
        <i/>
        <sz val="8"/>
        <color rgb="FFFF0000"/>
        <rFont val="Calibri"/>
        <family val="2"/>
        <charset val="238"/>
        <scheme val="minor"/>
      </rPr>
      <t>*</t>
    </r>
    <r>
      <rPr>
        <i/>
        <sz val="8"/>
        <color theme="1"/>
        <rFont val="Calibri"/>
        <family val="2"/>
        <charset val="238"/>
        <scheme val="minor"/>
      </rPr>
      <t>Za podstatnou změnu závazku ze smlouvy na veřejnou zakázku se nepovažuje uplatnění vyhrazených změn závazku sjednaných ve smlouvě na veřejnou zakázku na základě zadávacích podmínek podle § 100 odst. 1.</t>
    </r>
  </si>
  <si>
    <t>termín plnění ve znění smlouvy/dodatku</t>
  </si>
  <si>
    <t>Dodatek/změna</t>
  </si>
  <si>
    <t>Cena plnění ze smlouvy/dodatku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</si>
</sst>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Kč&quot;"/>
  </numFmts>
  <fonts count="21" x14ac:knownFonts="1">
    <font>
      <sz val="11"/>
      <color theme="1"/>
      <name val="Calibri"/>
      <family val="2"/>
      <charset val="238"/>
      <scheme val="minor"/>
    </font>
    <font>
      <b/>
      <sz val="11"/>
      <color theme="1"/>
      <name val="Calibri"/>
      <family val="2"/>
      <charset val="238"/>
      <scheme val="minor"/>
    </font>
    <font>
      <sz val="8"/>
      <color theme="1"/>
      <name val="Calibri"/>
      <family val="2"/>
      <charset val="238"/>
      <scheme val="minor"/>
    </font>
    <font>
      <i/>
      <sz val="8"/>
      <color theme="1"/>
      <name val="Calibri"/>
      <family val="2"/>
      <charset val="238"/>
      <scheme val="minor"/>
    </font>
    <font>
      <b/>
      <sz val="12"/>
      <color theme="1"/>
      <name val="Calibri"/>
      <family val="2"/>
      <charset val="238"/>
      <scheme val="minor"/>
    </font>
    <font>
      <b/>
      <sz val="8"/>
      <color theme="1"/>
      <name val="Calibri"/>
      <family val="2"/>
      <charset val="238"/>
      <scheme val="minor"/>
    </font>
    <font>
      <sz val="10"/>
      <name val="Arial"/>
      <family val="2"/>
      <charset val="238"/>
    </font>
    <font>
      <b/>
      <sz val="24"/>
      <color rgb="FF0070C0"/>
      <name val="Arial"/>
      <family val="2"/>
      <charset val="238"/>
    </font>
    <font>
      <b/>
      <sz val="20"/>
      <color rgb="FF0070C0"/>
      <name val="Arial"/>
      <family val="2"/>
      <charset val="238"/>
    </font>
    <font>
      <sz val="11"/>
      <color rgb="FF0070C0"/>
      <name val="Arial"/>
      <family val="2"/>
      <charset val="238"/>
    </font>
    <font>
      <sz val="11"/>
      <color theme="1"/>
      <name val="Arial"/>
      <family val="2"/>
      <charset val="238"/>
    </font>
    <font>
      <b/>
      <sz val="11"/>
      <color theme="1"/>
      <name val="Arial"/>
      <family val="2"/>
      <charset val="238"/>
    </font>
    <font>
      <sz val="8"/>
      <color rgb="FFFF0000"/>
      <name val="Calibri"/>
      <family val="2"/>
      <charset val="238"/>
      <scheme val="minor"/>
    </font>
    <font>
      <i/>
      <sz val="8"/>
      <color rgb="FFFF0000"/>
      <name val="Calibri"/>
      <family val="2"/>
      <charset val="238"/>
      <scheme val="minor"/>
    </font>
    <font>
      <sz val="11"/>
      <color rgb="FFFF0000"/>
      <name val="Calibri"/>
      <family val="2"/>
      <charset val="238"/>
      <scheme val="minor"/>
    </font>
    <font>
      <b/>
      <sz val="11"/>
      <color rgb="FFFF0000"/>
      <name val="Calibri"/>
      <family val="2"/>
      <charset val="238"/>
      <scheme val="minor"/>
    </font>
    <font>
      <b/>
      <sz val="10"/>
      <color theme="1"/>
      <name val="Calibri"/>
      <family val="2"/>
      <charset val="238"/>
      <scheme val="minor"/>
    </font>
    <font>
      <sz val="8"/>
      <name val="Calibri"/>
      <family val="2"/>
      <charset val="238"/>
      <scheme val="minor"/>
    </font>
    <font>
      <b/>
      <sz val="7"/>
      <color theme="1"/>
      <name val="Calibri"/>
      <family val="2"/>
      <charset val="238"/>
      <scheme val="minor"/>
    </font>
    <font>
      <b/>
      <sz val="8"/>
      <name val="Calibri"/>
      <family val="2"/>
      <charset val="238"/>
      <scheme val="minor"/>
    </font>
    <font>
      <b/>
      <i/>
      <sz val="8"/>
      <name val="Calibri"/>
      <family val="2"/>
      <charset val="238"/>
      <scheme val="minor"/>
    </font>
  </fonts>
  <fills count="7">
    <fill>
      <patternFill patternType="none"/>
    </fill>
    <fill>
      <patternFill patternType="gray125"/>
    </fill>
    <fill>
      <patternFill patternType="solid">
        <fgColor theme="0" tint="-0.34998626667073579"/>
        <bgColor indexed="64"/>
      </patternFill>
    </fill>
    <fill>
      <patternFill patternType="solid">
        <fgColor theme="0" tint="-0.14999847407452621"/>
        <bgColor indexed="64"/>
      </patternFill>
    </fill>
    <fill>
      <patternFill patternType="solid">
        <fgColor rgb="FF00B0F0"/>
        <bgColor indexed="64"/>
      </patternFill>
    </fill>
    <fill>
      <patternFill patternType="solid">
        <fgColor theme="4" tint="0.79998168889431442"/>
        <bgColor indexed="64"/>
      </patternFill>
    </fill>
    <fill>
      <patternFill patternType="solid">
        <fgColor theme="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s>
  <cellStyleXfs count="3">
    <xf numFmtId="0" fontId="0" fillId="0" borderId="0"/>
    <xf numFmtId="0" fontId="6" fillId="0" borderId="0"/>
    <xf numFmtId="0" fontId="6" fillId="0" borderId="0"/>
  </cellStyleXfs>
  <cellXfs count="118">
    <xf numFmtId="0" fontId="0" fillId="0" borderId="0" xfId="0"/>
    <xf numFmtId="0" fontId="6" fillId="0" borderId="0" xfId="1"/>
    <xf numFmtId="0" fontId="6" fillId="0" borderId="0" xfId="1" applyAlignment="1">
      <alignment vertical="center"/>
    </xf>
    <xf numFmtId="0" fontId="10" fillId="0" borderId="0" xfId="0" applyFont="1"/>
    <xf numFmtId="0" fontId="11" fillId="0" borderId="0" xfId="0" applyFont="1"/>
    <xf numFmtId="14" fontId="0" fillId="0" borderId="0" xfId="0" applyNumberFormat="1"/>
    <xf numFmtId="0" fontId="0" fillId="6" borderId="0" xfId="0" applyFill="1" applyProtection="1">
      <protection locked="0"/>
    </xf>
    <xf numFmtId="0" fontId="0" fillId="0" borderId="0" xfId="0" applyProtection="1">
      <protection locked="0"/>
    </xf>
    <xf numFmtId="0" fontId="2" fillId="5" borderId="2" xfId="0" applyFont="1" applyFill="1" applyBorder="1" applyAlignment="1" applyProtection="1">
      <alignment horizontal="center"/>
      <protection locked="0"/>
    </xf>
    <xf numFmtId="0" fontId="0" fillId="5" borderId="1" xfId="0" applyFill="1" applyBorder="1" applyProtection="1">
      <protection locked="0"/>
    </xf>
    <xf numFmtId="0" fontId="2" fillId="5" borderId="1" xfId="0" applyFont="1" applyFill="1" applyBorder="1" applyAlignment="1" applyProtection="1">
      <alignment horizontal="center"/>
      <protection locked="0"/>
    </xf>
    <xf numFmtId="0" fontId="0" fillId="5" borderId="9" xfId="0" applyFill="1" applyBorder="1" applyProtection="1">
      <protection locked="0"/>
    </xf>
    <xf numFmtId="0" fontId="0" fillId="6" borderId="10" xfId="0" applyFill="1" applyBorder="1" applyProtection="1">
      <protection locked="0"/>
    </xf>
    <xf numFmtId="0" fontId="5" fillId="2" borderId="2" xfId="0" applyFont="1" applyFill="1" applyBorder="1" applyAlignment="1" applyProtection="1">
      <alignment horizontal="center" vertical="center" textRotation="90"/>
      <protection locked="0"/>
    </xf>
    <xf numFmtId="0" fontId="1" fillId="2" borderId="1" xfId="0" applyFont="1" applyFill="1" applyBorder="1" applyAlignment="1" applyProtection="1">
      <alignment horizontal="center"/>
      <protection locked="0"/>
    </xf>
    <xf numFmtId="0" fontId="1" fillId="2" borderId="8" xfId="0" applyFont="1" applyFill="1" applyBorder="1" applyAlignment="1" applyProtection="1">
      <alignment horizontal="center"/>
      <protection locked="0"/>
    </xf>
    <xf numFmtId="0" fontId="2" fillId="0" borderId="1" xfId="0" applyFont="1" applyBorder="1" applyAlignment="1" applyProtection="1">
      <alignment horizontal="center" wrapText="1"/>
      <protection locked="0"/>
    </xf>
    <xf numFmtId="0" fontId="5" fillId="2" borderId="2" xfId="0" applyFont="1" applyFill="1" applyBorder="1" applyAlignment="1" applyProtection="1">
      <alignment horizontal="center" wrapText="1"/>
      <protection locked="0"/>
    </xf>
    <xf numFmtId="0" fontId="14" fillId="6" borderId="0" xfId="0" applyFont="1" applyFill="1" applyProtection="1">
      <protection locked="0"/>
    </xf>
    <xf numFmtId="0" fontId="0" fillId="6" borderId="0" xfId="0" applyFill="1"/>
    <xf numFmtId="0" fontId="0" fillId="6" borderId="0" xfId="0" applyFill="1" applyAlignment="1">
      <alignment horizontal="center"/>
    </xf>
    <xf numFmtId="0" fontId="1" fillId="6" borderId="0" xfId="0" applyFont="1" applyFill="1"/>
    <xf numFmtId="164" fontId="1" fillId="2" borderId="1" xfId="0" applyNumberFormat="1" applyFont="1" applyFill="1" applyBorder="1"/>
    <xf numFmtId="0" fontId="3" fillId="0" borderId="1" xfId="0" applyFont="1" applyBorder="1" applyAlignment="1" applyProtection="1">
      <alignment horizontal="center" wrapText="1"/>
      <protection locked="0"/>
    </xf>
    <xf numFmtId="14" fontId="0" fillId="0" borderId="0" xfId="0" applyNumberFormat="1" applyProtection="1">
      <protection locked="0"/>
    </xf>
    <xf numFmtId="0" fontId="2" fillId="0" borderId="2" xfId="0" applyFont="1" applyBorder="1" applyAlignment="1" applyProtection="1">
      <alignment horizontal="center" wrapText="1"/>
      <protection locked="0"/>
    </xf>
    <xf numFmtId="0" fontId="2" fillId="0" borderId="0" xfId="0" applyFont="1" applyAlignment="1" applyProtection="1">
      <alignment horizontal="center" wrapText="1"/>
      <protection locked="0"/>
    </xf>
    <xf numFmtId="0" fontId="0" fillId="0" borderId="0" xfId="0" applyAlignment="1" applyProtection="1">
      <alignment horizontal="center" vertical="center"/>
      <protection locked="0"/>
    </xf>
    <xf numFmtId="164" fontId="0" fillId="0" borderId="0" xfId="0" applyNumberFormat="1" applyAlignment="1" applyProtection="1">
      <alignment horizontal="center" vertical="center"/>
      <protection locked="0"/>
    </xf>
    <xf numFmtId="0" fontId="1" fillId="6" borderId="11" xfId="0" applyFont="1" applyFill="1" applyBorder="1"/>
    <xf numFmtId="0" fontId="2" fillId="6" borderId="11" xfId="0" applyFont="1" applyFill="1" applyBorder="1" applyAlignment="1">
      <alignment horizontal="center"/>
    </xf>
    <xf numFmtId="9" fontId="1" fillId="2" borderId="1" xfId="0" applyNumberFormat="1" applyFont="1" applyFill="1" applyBorder="1" applyAlignment="1">
      <alignment horizontal="center" wrapText="1"/>
    </xf>
    <xf numFmtId="164" fontId="0" fillId="0" borderId="11" xfId="0" applyNumberFormat="1" applyBorder="1"/>
    <xf numFmtId="0" fontId="0" fillId="0" borderId="1" xfId="0" applyBorder="1" applyAlignment="1">
      <alignment horizontal="center" vertical="center"/>
    </xf>
    <xf numFmtId="14" fontId="0" fillId="0" borderId="1" xfId="0" applyNumberFormat="1" applyBorder="1" applyAlignment="1" applyProtection="1">
      <alignment vertical="center"/>
      <protection locked="0"/>
    </xf>
    <xf numFmtId="164" fontId="0" fillId="0" borderId="1" xfId="0" applyNumberFormat="1" applyBorder="1" applyAlignment="1" applyProtection="1">
      <alignment vertical="center"/>
      <protection locked="0"/>
    </xf>
    <xf numFmtId="164" fontId="0" fillId="0" borderId="1" xfId="0" applyNumberFormat="1" applyBorder="1" applyAlignment="1">
      <alignment vertical="center"/>
    </xf>
    <xf numFmtId="164" fontId="0" fillId="0" borderId="1" xfId="0" applyNumberFormat="1" applyBorder="1" applyProtection="1">
      <protection locked="0"/>
    </xf>
    <xf numFmtId="164" fontId="0" fillId="0" borderId="1" xfId="0" applyNumberFormat="1" applyBorder="1"/>
    <xf numFmtId="14" fontId="0" fillId="5" borderId="2" xfId="0" applyNumberFormat="1" applyFill="1" applyBorder="1" applyAlignment="1" applyProtection="1">
      <alignment vertical="center"/>
      <protection locked="0"/>
    </xf>
    <xf numFmtId="14" fontId="0" fillId="5" borderId="1" xfId="0" applyNumberFormat="1" applyFill="1" applyBorder="1" applyAlignment="1" applyProtection="1">
      <alignment vertical="center"/>
      <protection locked="0"/>
    </xf>
    <xf numFmtId="164" fontId="0" fillId="0" borderId="8" xfId="0" applyNumberFormat="1" applyBorder="1" applyAlignment="1" applyProtection="1">
      <alignment vertical="center"/>
      <protection locked="0"/>
    </xf>
    <xf numFmtId="0" fontId="16" fillId="2" borderId="2" xfId="0" applyFont="1" applyFill="1" applyBorder="1" applyAlignment="1" applyProtection="1">
      <alignment horizontal="center" vertical="center" wrapText="1"/>
      <protection locked="0"/>
    </xf>
    <xf numFmtId="9" fontId="1" fillId="2" borderId="1" xfId="0" applyNumberFormat="1" applyFont="1" applyFill="1" applyBorder="1" applyAlignment="1">
      <alignment horizontal="center"/>
    </xf>
    <xf numFmtId="0" fontId="0" fillId="0" borderId="1" xfId="0" applyBorder="1"/>
    <xf numFmtId="0" fontId="0" fillId="6" borderId="1" xfId="0" applyFill="1" applyBorder="1"/>
    <xf numFmtId="0" fontId="0" fillId="4" borderId="3" xfId="0" applyFill="1" applyBorder="1"/>
    <xf numFmtId="0" fontId="0" fillId="4" borderId="6" xfId="0" applyFill="1" applyBorder="1"/>
    <xf numFmtId="0" fontId="0" fillId="5" borderId="2" xfId="0" applyFill="1" applyBorder="1"/>
    <xf numFmtId="0" fontId="0" fillId="5" borderId="1" xfId="0" applyFill="1" applyBorder="1"/>
    <xf numFmtId="0" fontId="0" fillId="5" borderId="9" xfId="0" applyFill="1" applyBorder="1"/>
    <xf numFmtId="0" fontId="0" fillId="6" borderId="10" xfId="0" applyFill="1" applyBorder="1"/>
    <xf numFmtId="0" fontId="1" fillId="2" borderId="2" xfId="0" applyFont="1" applyFill="1" applyBorder="1" applyAlignment="1">
      <alignment wrapText="1"/>
    </xf>
    <xf numFmtId="0" fontId="1" fillId="2" borderId="1" xfId="0" applyFont="1" applyFill="1" applyBorder="1" applyAlignment="1">
      <alignment wrapText="1"/>
    </xf>
    <xf numFmtId="0" fontId="2" fillId="0" borderId="1" xfId="0" applyFont="1" applyBorder="1" applyAlignment="1">
      <alignment horizontal="center" vertical="center" wrapText="1"/>
    </xf>
    <xf numFmtId="0" fontId="14" fillId="6" borderId="0" xfId="0" applyFont="1" applyFill="1"/>
    <xf numFmtId="0" fontId="4" fillId="6" borderId="0" xfId="0" applyFont="1" applyFill="1" applyAlignment="1">
      <alignment horizontal="center" vertical="center" textRotation="90"/>
    </xf>
    <xf numFmtId="0" fontId="5" fillId="2" borderId="1" xfId="0" applyFont="1" applyFill="1" applyBorder="1" applyAlignment="1">
      <alignment horizontal="center" vertical="center" wrapText="1"/>
    </xf>
    <xf numFmtId="10" fontId="0" fillId="6" borderId="1" xfId="0" applyNumberFormat="1" applyFill="1" applyBorder="1" applyAlignment="1">
      <alignment horizontal="center" vertical="center"/>
    </xf>
    <xf numFmtId="0" fontId="0" fillId="6" borderId="0" xfId="0" applyFill="1" applyAlignment="1">
      <alignment vertical="center"/>
    </xf>
    <xf numFmtId="0" fontId="0" fillId="6" borderId="0" xfId="0" applyFill="1" applyAlignment="1">
      <alignment horizontal="center" vertical="center"/>
    </xf>
    <xf numFmtId="10" fontId="0" fillId="6" borderId="0" xfId="0" applyNumberFormat="1" applyFill="1" applyAlignment="1">
      <alignment horizontal="center" vertical="center"/>
    </xf>
    <xf numFmtId="0" fontId="12" fillId="6" borderId="0" xfId="0" applyFont="1" applyFill="1" applyAlignment="1" applyProtection="1">
      <alignment horizontal="center" wrapText="1"/>
      <protection locked="0"/>
    </xf>
    <xf numFmtId="0" fontId="5" fillId="2" borderId="8" xfId="0" applyFont="1" applyFill="1" applyBorder="1" applyAlignment="1">
      <alignment horizontal="center" vertical="center" wrapText="1"/>
    </xf>
    <xf numFmtId="0" fontId="5" fillId="0" borderId="13" xfId="0" applyFont="1" applyBorder="1" applyAlignment="1" applyProtection="1">
      <alignment vertical="center" textRotation="90"/>
      <protection locked="0"/>
    </xf>
    <xf numFmtId="0" fontId="5" fillId="0" borderId="0" xfId="0" applyFont="1" applyAlignment="1" applyProtection="1">
      <alignment vertical="center" textRotation="90"/>
      <protection locked="0"/>
    </xf>
    <xf numFmtId="0" fontId="4" fillId="0" borderId="0" xfId="0" applyFont="1" applyAlignment="1" applyProtection="1">
      <alignment vertical="center" textRotation="90"/>
      <protection locked="0"/>
    </xf>
    <xf numFmtId="10" fontId="0" fillId="6" borderId="1" xfId="0" applyNumberFormat="1" applyFill="1" applyBorder="1" applyAlignment="1">
      <alignment horizontal="center" vertical="center" wrapText="1"/>
    </xf>
    <xf numFmtId="10" fontId="0" fillId="0" borderId="1" xfId="0" applyNumberFormat="1" applyBorder="1" applyAlignment="1">
      <alignment horizontal="center" vertical="center"/>
    </xf>
    <xf numFmtId="0" fontId="18" fillId="2" borderId="1" xfId="0" applyFont="1" applyFill="1" applyBorder="1" applyAlignment="1">
      <alignment horizontal="center" vertical="center" wrapText="1"/>
    </xf>
    <xf numFmtId="0" fontId="7" fillId="0" borderId="0" xfId="1" applyFont="1" applyAlignment="1">
      <alignment horizontal="center"/>
    </xf>
    <xf numFmtId="0" fontId="8" fillId="0" borderId="0" xfId="1" applyFont="1" applyAlignment="1">
      <alignment horizontal="center"/>
    </xf>
    <xf numFmtId="0" fontId="9" fillId="0" borderId="0" xfId="1" applyFont="1" applyAlignment="1">
      <alignment horizontal="center" vertical="center"/>
    </xf>
    <xf numFmtId="164" fontId="0" fillId="0" borderId="9" xfId="0" applyNumberFormat="1" applyBorder="1" applyAlignment="1" applyProtection="1">
      <alignment horizontal="center" vertical="center"/>
      <protection locked="0"/>
    </xf>
    <xf numFmtId="164" fontId="0" fillId="0" borderId="12" xfId="0" applyNumberFormat="1" applyBorder="1" applyAlignment="1" applyProtection="1">
      <alignment horizontal="center" vertical="center"/>
      <protection locked="0"/>
    </xf>
    <xf numFmtId="164" fontId="0" fillId="0" borderId="2" xfId="0" applyNumberFormat="1" applyBorder="1" applyAlignment="1" applyProtection="1">
      <alignment horizontal="center" vertical="center"/>
      <protection locked="0"/>
    </xf>
    <xf numFmtId="0" fontId="0" fillId="0" borderId="9" xfId="0" applyBorder="1" applyAlignment="1" applyProtection="1">
      <alignment horizontal="center" vertical="center"/>
      <protection locked="0"/>
    </xf>
    <xf numFmtId="0" fontId="0" fillId="0" borderId="12" xfId="0" applyBorder="1" applyAlignment="1" applyProtection="1">
      <alignment horizontal="center" vertical="center"/>
      <protection locked="0"/>
    </xf>
    <xf numFmtId="0" fontId="0" fillId="0" borderId="2" xfId="0" applyBorder="1" applyAlignment="1" applyProtection="1">
      <alignment horizontal="center" vertical="center"/>
      <protection locked="0"/>
    </xf>
    <xf numFmtId="14" fontId="0" fillId="0" borderId="9" xfId="0" applyNumberFormat="1" applyBorder="1" applyAlignment="1" applyProtection="1">
      <alignment horizontal="center" vertical="center"/>
      <protection locked="0"/>
    </xf>
    <xf numFmtId="14" fontId="0" fillId="0" borderId="12" xfId="0" applyNumberFormat="1" applyBorder="1" applyAlignment="1" applyProtection="1">
      <alignment horizontal="center" vertical="center"/>
      <protection locked="0"/>
    </xf>
    <xf numFmtId="14" fontId="0" fillId="0" borderId="2" xfId="0" applyNumberFormat="1" applyBorder="1" applyAlignment="1" applyProtection="1">
      <alignment horizontal="center" vertical="center"/>
      <protection locked="0"/>
    </xf>
    <xf numFmtId="0" fontId="2" fillId="0" borderId="9" xfId="0" applyFont="1" applyBorder="1" applyAlignment="1" applyProtection="1">
      <alignment horizontal="center" wrapText="1"/>
      <protection locked="0"/>
    </xf>
    <xf numFmtId="0" fontId="2" fillId="0" borderId="12" xfId="0" applyFont="1" applyBorder="1" applyAlignment="1" applyProtection="1">
      <alignment horizontal="center" wrapText="1"/>
      <protection locked="0"/>
    </xf>
    <xf numFmtId="0" fontId="2" fillId="0" borderId="2" xfId="0" applyFont="1" applyBorder="1" applyAlignment="1" applyProtection="1">
      <alignment horizontal="center" wrapText="1"/>
      <protection locked="0"/>
    </xf>
    <xf numFmtId="0" fontId="1" fillId="6" borderId="0" xfId="0" applyFont="1" applyFill="1" applyAlignment="1">
      <alignment horizontal="center"/>
    </xf>
    <xf numFmtId="0" fontId="2" fillId="0" borderId="9"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4" fillId="6" borderId="13" xfId="0" applyFont="1" applyFill="1" applyBorder="1" applyAlignment="1">
      <alignment horizontal="center" vertical="center" textRotation="90"/>
    </xf>
    <xf numFmtId="0" fontId="4" fillId="6" borderId="0" xfId="0" applyFont="1" applyFill="1" applyAlignment="1">
      <alignment horizontal="center" vertical="center" textRotation="90"/>
    </xf>
    <xf numFmtId="0" fontId="2" fillId="0" borderId="1" xfId="0" applyFont="1" applyBorder="1" applyAlignment="1">
      <alignment horizontal="center" vertical="center" wrapText="1"/>
    </xf>
    <xf numFmtId="0" fontId="3" fillId="3" borderId="8" xfId="0" applyFont="1" applyFill="1" applyBorder="1" applyAlignment="1" applyProtection="1">
      <alignment horizontal="center" wrapText="1"/>
      <protection locked="0"/>
    </xf>
    <xf numFmtId="0" fontId="0" fillId="3" borderId="10" xfId="0" applyFill="1" applyBorder="1" applyAlignment="1" applyProtection="1">
      <alignment horizontal="center" wrapText="1"/>
      <protection locked="0"/>
    </xf>
    <xf numFmtId="0" fontId="3" fillId="0" borderId="1" xfId="0" applyFont="1" applyBorder="1" applyAlignment="1">
      <alignment horizontal="center" vertical="center" wrapText="1"/>
    </xf>
    <xf numFmtId="10" fontId="0" fillId="6" borderId="1" xfId="0" applyNumberFormat="1" applyFill="1" applyBorder="1" applyAlignment="1">
      <alignment horizontal="center" vertical="center" wrapText="1"/>
    </xf>
    <xf numFmtId="0" fontId="0" fillId="6" borderId="1" xfId="0" applyFill="1" applyBorder="1" applyAlignment="1">
      <alignment horizontal="center" vertical="center" wrapText="1"/>
    </xf>
    <xf numFmtId="0" fontId="0" fillId="4" borderId="3" xfId="0" applyFill="1" applyBorder="1" applyAlignment="1" applyProtection="1">
      <alignment horizontal="center" wrapText="1"/>
      <protection locked="0"/>
    </xf>
    <xf numFmtId="0" fontId="0" fillId="4" borderId="5" xfId="0" applyFill="1" applyBorder="1" applyAlignment="1" applyProtection="1">
      <alignment horizontal="center" wrapText="1"/>
      <protection locked="0"/>
    </xf>
    <xf numFmtId="0" fontId="0" fillId="4" borderId="6" xfId="0" applyFill="1" applyBorder="1" applyAlignment="1" applyProtection="1">
      <alignment horizontal="center" wrapText="1"/>
      <protection locked="0"/>
    </xf>
    <xf numFmtId="0" fontId="0" fillId="4" borderId="7" xfId="0" applyFill="1" applyBorder="1" applyAlignment="1" applyProtection="1">
      <alignment horizontal="center" wrapText="1"/>
      <protection locked="0"/>
    </xf>
    <xf numFmtId="0" fontId="2" fillId="4" borderId="9" xfId="0" applyFont="1" applyFill="1" applyBorder="1" applyAlignment="1" applyProtection="1">
      <alignment horizontal="center" wrapText="1"/>
      <protection locked="0"/>
    </xf>
    <xf numFmtId="0" fontId="2" fillId="4" borderId="2" xfId="0" applyFont="1" applyFill="1" applyBorder="1" applyAlignment="1" applyProtection="1">
      <alignment horizontal="center" wrapText="1"/>
      <protection locked="0"/>
    </xf>
    <xf numFmtId="164" fontId="0" fillId="5" borderId="8" xfId="0" applyNumberFormat="1" applyFill="1" applyBorder="1" applyAlignment="1" applyProtection="1">
      <alignment horizontal="right" vertical="center"/>
      <protection locked="0"/>
    </xf>
    <xf numFmtId="164" fontId="0" fillId="5" borderId="10" xfId="0" applyNumberFormat="1" applyFill="1" applyBorder="1" applyAlignment="1" applyProtection="1">
      <alignment horizontal="right" vertical="center"/>
      <protection locked="0"/>
    </xf>
    <xf numFmtId="164" fontId="0" fillId="5" borderId="3" xfId="0" applyNumberFormat="1" applyFill="1" applyBorder="1" applyAlignment="1" applyProtection="1">
      <alignment horizontal="right" vertical="center"/>
      <protection locked="0"/>
    </xf>
    <xf numFmtId="164" fontId="0" fillId="5" borderId="4" xfId="0" applyNumberFormat="1" applyFill="1" applyBorder="1" applyAlignment="1" applyProtection="1">
      <alignment horizontal="right" vertical="center"/>
      <protection locked="0"/>
    </xf>
    <xf numFmtId="0" fontId="0" fillId="4" borderId="1" xfId="0" applyFill="1" applyBorder="1" applyAlignment="1" applyProtection="1">
      <alignment horizontal="center" wrapText="1"/>
      <protection locked="0"/>
    </xf>
    <xf numFmtId="0" fontId="0" fillId="0" borderId="1" xfId="0" applyBorder="1" applyAlignment="1" applyProtection="1">
      <alignment horizontal="center"/>
      <protection locked="0"/>
    </xf>
    <xf numFmtId="0" fontId="2" fillId="4" borderId="3" xfId="0" applyFont="1" applyFill="1" applyBorder="1" applyAlignment="1" applyProtection="1">
      <alignment horizontal="center" textRotation="90"/>
      <protection locked="0"/>
    </xf>
    <xf numFmtId="0" fontId="2" fillId="4" borderId="6" xfId="0" applyFont="1" applyFill="1" applyBorder="1" applyAlignment="1" applyProtection="1">
      <alignment horizontal="center" textRotation="90"/>
      <protection locked="0"/>
    </xf>
    <xf numFmtId="0" fontId="4" fillId="0" borderId="0" xfId="0" applyFont="1" applyAlignment="1" applyProtection="1">
      <alignment horizontal="center" vertical="center" textRotation="90"/>
      <protection locked="0"/>
    </xf>
    <xf numFmtId="0" fontId="1" fillId="0" borderId="0" xfId="0" applyFont="1" applyAlignment="1" applyProtection="1">
      <alignment horizontal="center"/>
      <protection locked="0"/>
    </xf>
    <xf numFmtId="0" fontId="5" fillId="2" borderId="1" xfId="0" applyFont="1" applyFill="1" applyBorder="1" applyAlignment="1">
      <alignment horizontal="center" vertical="center" wrapText="1"/>
    </xf>
    <xf numFmtId="0" fontId="2" fillId="6" borderId="1" xfId="0" applyFont="1" applyFill="1" applyBorder="1" applyAlignment="1" applyProtection="1">
      <alignment horizontal="center" vertical="center" wrapText="1"/>
      <protection locked="0"/>
    </xf>
    <xf numFmtId="0" fontId="4" fillId="0" borderId="13" xfId="0" applyFont="1" applyBorder="1" applyAlignment="1" applyProtection="1">
      <alignment horizontal="center" vertical="center" textRotation="90"/>
      <protection locked="0"/>
    </xf>
    <xf numFmtId="0" fontId="17" fillId="6" borderId="1" xfId="0" applyFont="1" applyFill="1" applyBorder="1" applyAlignment="1" applyProtection="1">
      <alignment horizontal="center" vertical="center" wrapText="1"/>
      <protection locked="0"/>
    </xf>
    <xf numFmtId="0" fontId="4" fillId="0" borderId="13" xfId="0" applyFont="1" applyBorder="1" applyAlignment="1">
      <alignment horizontal="center" vertical="center" textRotation="90"/>
    </xf>
  </cellXfs>
  <cellStyles count="3">
    <cellStyle name="Normální" xfId="0" builtinId="0"/>
    <cellStyle name="Normální 2 2" xfId="1" xr:uid="{41C80F30-5B34-4678-8855-31F4564D3684}"/>
    <cellStyle name="Normální 3" xfId="2" xr:uid="{8FD8FD1B-8CE0-4B3B-B6F5-5BE585DB7C37}"/>
  </cellStyles>
  <dxfs count="42">
    <dxf>
      <fill>
        <patternFill>
          <bgColor rgb="FF92D050"/>
        </patternFill>
      </fill>
    </dxf>
    <dxf>
      <fill>
        <patternFill>
          <bgColor rgb="FF92D050"/>
        </patternFill>
      </fill>
    </dxf>
    <dxf>
      <fill>
        <patternFill>
          <bgColor rgb="FF92D050"/>
        </patternFill>
      </fill>
    </dxf>
    <dxf>
      <fill>
        <patternFill>
          <bgColor rgb="FF92D050"/>
        </patternFill>
      </fill>
    </dxf>
    <dxf>
      <font>
        <color rgb="FFC00000"/>
      </font>
      <fill>
        <patternFill>
          <bgColor rgb="FFFFC7CE"/>
        </patternFill>
      </fill>
    </dxf>
    <dxf>
      <font>
        <color rgb="FFC00000"/>
      </font>
      <fill>
        <patternFill>
          <bgColor rgb="FFFFC7CE"/>
        </patternFill>
      </fill>
    </dxf>
    <dxf>
      <font>
        <color rgb="FFC00000"/>
      </font>
      <fill>
        <patternFill>
          <bgColor rgb="FFFFC7CE"/>
        </patternFill>
      </fill>
    </dxf>
    <dxf>
      <font>
        <color rgb="FF9C0006"/>
      </font>
      <fill>
        <patternFill>
          <bgColor rgb="FFFFC7CE"/>
        </patternFill>
      </fill>
    </dxf>
    <dxf>
      <font>
        <color rgb="FFC00000"/>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C00000"/>
      </font>
      <fill>
        <patternFill>
          <bgColor rgb="FFFFC7CE"/>
        </patternFill>
      </fill>
    </dxf>
    <dxf>
      <font>
        <color rgb="FFC00000"/>
      </font>
      <fill>
        <patternFill>
          <bgColor rgb="FFFFC7CE"/>
        </patternFill>
      </fill>
    </dxf>
    <dxf>
      <font>
        <color rgb="FFC00000"/>
      </font>
      <fill>
        <patternFill>
          <bgColor rgb="FFFFC7CE"/>
        </patternFill>
      </fill>
    </dxf>
    <dxf>
      <font>
        <color rgb="FFC00000"/>
      </font>
      <fill>
        <patternFill>
          <bgColor rgb="FFFFC7CE"/>
        </patternFill>
      </fill>
    </dxf>
    <dxf>
      <font>
        <color rgb="FF9C0006"/>
      </font>
      <fill>
        <patternFill>
          <bgColor rgb="FFFFC7CE"/>
        </patternFill>
      </fill>
    </dxf>
    <dxf>
      <font>
        <color rgb="FFC00000"/>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numFmt numFmtId="14" formatCode="0.00%"/>
      <fill>
        <patternFill patternType="solid">
          <fgColor indexed="64"/>
          <bgColor theme="0"/>
        </patternFill>
      </fill>
      <alignment horizontal="center" vertical="center" textRotation="0" wrapText="0" indent="0" justifyLastLine="0" shrinkToFit="0" readingOrder="0"/>
      <protection locked="1" hidden="0"/>
    </dxf>
    <dxf>
      <numFmt numFmtId="0" formatCode="General"/>
      <fill>
        <patternFill patternType="solid">
          <fgColor indexed="64"/>
          <bgColor theme="0"/>
        </patternFill>
      </fill>
      <alignment horizontal="center" vertical="center" textRotation="0" wrapText="0" indent="0" justifyLastLine="0" shrinkToFit="0" readingOrder="0"/>
      <protection locked="1" hidden="0"/>
    </dxf>
    <dxf>
      <numFmt numFmtId="14" formatCode="0.00%"/>
      <fill>
        <patternFill patternType="solid">
          <fgColor indexed="64"/>
          <bgColor theme="0"/>
        </patternFill>
      </fill>
      <alignment horizontal="center" vertical="center" textRotation="0" wrapText="0" indent="0" justifyLastLine="0" shrinkToFit="0" readingOrder="0"/>
      <protection locked="1" hidden="0"/>
    </dxf>
    <dxf>
      <fill>
        <patternFill patternType="solid">
          <fgColor indexed="64"/>
          <bgColor theme="0"/>
        </patternFill>
      </fill>
      <alignment horizontal="center" vertical="center" textRotation="0" wrapText="0" indent="0" justifyLastLine="0" shrinkToFit="0" readingOrder="0"/>
      <protection locked="1" hidden="0"/>
    </dxf>
    <dxf>
      <border outline="0">
        <left style="thin">
          <color indexed="64"/>
        </left>
      </border>
    </dxf>
    <dxf>
      <fill>
        <patternFill patternType="solid">
          <fgColor indexed="64"/>
          <bgColor theme="0"/>
        </patternFill>
      </fill>
      <protection locked="1" hidden="0"/>
    </dxf>
    <dxf>
      <numFmt numFmtId="14" formatCode="0.00%"/>
      <fill>
        <patternFill patternType="solid">
          <fgColor indexed="64"/>
          <bgColor theme="0"/>
        </patternFill>
      </fill>
      <alignment horizontal="center" vertical="center" textRotation="0" wrapText="0" indent="0" justifyLastLine="0" shrinkToFit="0" readingOrder="0"/>
      <protection locked="1" hidden="0"/>
    </dxf>
    <dxf>
      <numFmt numFmtId="14" formatCode="0.00%"/>
      <fill>
        <patternFill patternType="solid">
          <fgColor indexed="64"/>
          <bgColor theme="0"/>
        </patternFill>
      </fill>
      <alignment horizontal="center" vertical="center" textRotation="0" wrapText="0" indent="0" justifyLastLine="0" shrinkToFit="0" readingOrder="0"/>
      <protection locked="1" hidden="0"/>
    </dxf>
    <dxf>
      <numFmt numFmtId="14" formatCode="0.00%"/>
      <fill>
        <patternFill patternType="solid">
          <fgColor indexed="64"/>
          <bgColor theme="0"/>
        </patternFill>
      </fill>
      <alignment horizontal="center" vertical="center" textRotation="0" wrapText="0" indent="0" justifyLastLine="0" shrinkToFit="0" readingOrder="0"/>
      <protection locked="1" hidden="0"/>
    </dxf>
    <dxf>
      <fill>
        <patternFill patternType="solid">
          <fgColor indexed="64"/>
          <bgColor theme="0"/>
        </patternFill>
      </fill>
      <alignment horizontal="center" vertical="center" textRotation="0" wrapText="0" indent="0" justifyLastLine="0" shrinkToFit="0" readingOrder="0"/>
      <protection locked="1" hidden="0"/>
    </dxf>
    <dxf>
      <border outline="0">
        <left style="thin">
          <color indexed="64"/>
        </left>
      </border>
    </dxf>
    <dxf>
      <fill>
        <patternFill patternType="solid">
          <fgColor indexed="64"/>
          <bgColor theme="0"/>
        </patternFill>
      </fill>
      <protection locked="1" hidden="0"/>
    </dxf>
    <dxf>
      <numFmt numFmtId="14" formatCode="0.00%"/>
      <fill>
        <patternFill patternType="solid">
          <fgColor indexed="64"/>
          <bgColor theme="0"/>
        </patternFill>
      </fill>
      <alignment horizontal="center" vertical="center" textRotation="0" wrapText="0" indent="0" justifyLastLine="0" shrinkToFit="0" readingOrder="0"/>
      <protection locked="1" hidden="0"/>
    </dxf>
    <dxf>
      <fill>
        <patternFill patternType="solid">
          <fgColor indexed="64"/>
          <bgColor theme="0"/>
        </patternFill>
      </fill>
      <alignment horizontal="center" vertical="center" textRotation="0" wrapText="0" indent="0" justifyLastLine="0" shrinkToFit="0" readingOrder="0"/>
      <protection locked="1" hidden="0"/>
    </dxf>
    <dxf>
      <border outline="0">
        <left style="thin">
          <color indexed="64"/>
        </left>
      </border>
    </dxf>
    <dxf>
      <fill>
        <patternFill patternType="solid">
          <fgColor indexed="64"/>
          <bgColor theme="0"/>
        </patternFill>
      </fill>
      <protection locked="1" hidden="0"/>
    </dxf>
    <dxf>
      <numFmt numFmtId="14" formatCode="0.00%"/>
      <fill>
        <patternFill patternType="solid">
          <fgColor indexed="64"/>
          <bgColor theme="0"/>
        </patternFill>
      </fill>
      <alignment horizontal="center" vertical="center" textRotation="0" wrapText="0" indent="0" justifyLastLine="0" shrinkToFit="0" readingOrder="0"/>
      <protection locked="1" hidden="0"/>
    </dxf>
    <dxf>
      <fill>
        <patternFill patternType="solid">
          <fgColor indexed="64"/>
          <bgColor theme="0"/>
        </patternFill>
      </fill>
      <alignment horizontal="center" vertical="center" textRotation="0" wrapText="0" indent="0" justifyLastLine="0" shrinkToFit="0" readingOrder="0"/>
      <protection locked="1" hidden="0"/>
    </dxf>
    <dxf>
      <border outline="0">
        <left style="thin">
          <color indexed="64"/>
        </left>
      </border>
    </dxf>
    <dxf>
      <fill>
        <patternFill patternType="solid">
          <fgColor indexed="64"/>
          <bgColor theme="0"/>
        </patternFill>
      </fill>
      <protection locked="1" hidden="0"/>
    </dxf>
  </dxfs>
  <tableStyles count="0" defaultTableStyle="TableStyleMedium2" defaultPivotStyle="PivotStyleLight16"/>
  <colors>
    <mruColors>
      <color rgb="FFFFC7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523875</xdr:colOff>
      <xdr:row>0</xdr:row>
      <xdr:rowOff>0</xdr:rowOff>
    </xdr:from>
    <xdr:to>
      <xdr:col>10</xdr:col>
      <xdr:colOff>83820</xdr:colOff>
      <xdr:row>16</xdr:row>
      <xdr:rowOff>29210</xdr:rowOff>
    </xdr:to>
    <xdr:pic>
      <xdr:nvPicPr>
        <xdr:cNvPr id="4" name="image2.png">
          <a:extLst>
            <a:ext uri="{FF2B5EF4-FFF2-40B4-BE49-F238E27FC236}">
              <a16:creationId xmlns:a16="http://schemas.microsoft.com/office/drawing/2014/main" id="{6CD2C62E-0A58-4804-8FE3-DF709CE3639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t="14516" b="12634"/>
        <a:stretch>
          <a:fillRect/>
        </a:stretch>
      </xdr:blipFill>
      <xdr:spPr>
        <a:xfrm>
          <a:off x="2398395" y="0"/>
          <a:ext cx="3935730" cy="2703830"/>
        </a:xfrm>
        <a:prstGeom prst="rect">
          <a:avLst/>
        </a:prstGeom>
        <a:ln/>
      </xdr:spPr>
    </xdr:pic>
    <xdr:clientData/>
  </xdr:twoCellAnchor>
  <xdr:twoCellAnchor editAs="oneCell">
    <xdr:from>
      <xdr:col>2</xdr:col>
      <xdr:colOff>19242</xdr:colOff>
      <xdr:row>28</xdr:row>
      <xdr:rowOff>9621</xdr:rowOff>
    </xdr:from>
    <xdr:to>
      <xdr:col>11</xdr:col>
      <xdr:colOff>324735</xdr:colOff>
      <xdr:row>31</xdr:row>
      <xdr:rowOff>155902</xdr:rowOff>
    </xdr:to>
    <xdr:pic>
      <xdr:nvPicPr>
        <xdr:cNvPr id="6" name="Obrázek 5">
          <a:extLst>
            <a:ext uri="{FF2B5EF4-FFF2-40B4-BE49-F238E27FC236}">
              <a16:creationId xmlns:a16="http://schemas.microsoft.com/office/drawing/2014/main" id="{DE0A2737-2686-452A-901B-B49CBB13BAB2}"/>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231515" y="6157576"/>
          <a:ext cx="5760720" cy="69469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EB5AD87-BB9E-4C75-8D99-2F8FB85B8A4A}" name="Tabulka1" displayName="Tabulka1" ref="L54:M65" totalsRowShown="0" headerRowDxfId="41" tableBorderDxfId="40">
  <autoFilter ref="L54:M65" xr:uid="{5EB5AD87-BB9E-4C75-8D99-2F8FB85B8A4A}"/>
  <tableColumns count="2">
    <tableColumn id="1" xr3:uid="{DFF2A181-53C1-4145-A540-773EA0404E63}" name="Sloupec1" dataDxfId="39">
      <calculatedColumnFormula>IF(E55=0,0,IF(E55&lt;'Rozhodné datum'!$B$3,"ANO","NE"))</calculatedColumnFormula>
    </tableColumn>
    <tableColumn id="2" xr3:uid="{B67C9B58-F454-4E33-B240-2C05B83FD47B}" name="Sloupec2" dataDxfId="38">
      <calculatedColumnFormula>IF(L55="ANO",J55,0)</calculatedColumnFormula>
    </tableColumn>
  </tableColumns>
  <tableStyleInfo name="TableStyleLight14"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62025C8-3A17-4D3D-A26C-98E979DBAFF4}" name="Tabulka4" displayName="Tabulka4" ref="L66:M77" totalsRowShown="0" headerRowDxfId="37" tableBorderDxfId="36">
  <autoFilter ref="L66:M77" xr:uid="{062025C8-3A17-4D3D-A26C-98E979DBAFF4}"/>
  <tableColumns count="2">
    <tableColumn id="1" xr3:uid="{B035D6E7-59C2-4D0C-82A1-13A0A50ED2E2}" name="Sloupec1" dataDxfId="35">
      <calculatedColumnFormula>IF(E67=0,0,IF(E67&lt;'Rozhodné datum'!$B$3,"ANO","NE"))</calculatedColumnFormula>
    </tableColumn>
    <tableColumn id="2" xr3:uid="{B03C4DEE-A3D1-4864-A281-F07EEC32C0F8}" name="Sloupec2" dataDxfId="34">
      <calculatedColumnFormula>IF(L67="ANO",J67,0)</calculatedColumnFormula>
    </tableColumn>
  </tableColumns>
  <tableStyleInfo name="TableStyleLight14"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1C08D17D-110A-458A-8E00-C3ED3A7CA8A7}" name="Tabulka2" displayName="Tabulka2" ref="L47:O58" totalsRowShown="0" headerRowDxfId="33" tableBorderDxfId="32">
  <autoFilter ref="L47:O58" xr:uid="{1C08D17D-110A-458A-8E00-C3ED3A7CA8A7}"/>
  <tableColumns count="4">
    <tableColumn id="1" xr3:uid="{695D94FC-F7BB-4D0D-81E3-EDCD06F66131}" name="Sloupec1" dataDxfId="31">
      <calculatedColumnFormula>IF(E48=0,0,IF(E48&lt;'Rozhodné datum'!$B$3,"ANO","NE"))</calculatedColumnFormula>
    </tableColumn>
    <tableColumn id="2" xr3:uid="{CB256CC0-C175-4A85-A0A1-41314B3A72C2}" name="Sloupec2" dataDxfId="30">
      <calculatedColumnFormula>IF(L48="ANO",J48,0)</calculatedColumnFormula>
    </tableColumn>
    <tableColumn id="3" xr3:uid="{FAFBA88D-082D-4776-AAB5-9BB2A652F19A}" name="Sloupec3" dataDxfId="29">
      <calculatedColumnFormula>IF(E48=0,0,IF(E48&lt;'Rozhodné datum'!$B$4,"ANO","NE"))</calculatedColumnFormula>
    </tableColumn>
    <tableColumn id="4" xr3:uid="{7D7806E0-6B2B-42DD-A57E-29ED4A110D77}" name="Sloupec4" dataDxfId="28">
      <calculatedColumnFormula>IF(Tabulka2[[#This Row],[Sloupec1]]="ANO",0,IF(N48="ANO",J48,0))</calculatedColumnFormula>
    </tableColumn>
  </tableColumns>
  <tableStyleInfo name="TableStyleLight14"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D798272A-1BC7-4C6D-8639-BB1C3BAE4616}" name="Tabulka3" displayName="Tabulka3" ref="L59:O70" totalsRowShown="0" headerRowDxfId="27" tableBorderDxfId="26">
  <autoFilter ref="L59:O70" xr:uid="{D798272A-1BC7-4C6D-8639-BB1C3BAE4616}"/>
  <tableColumns count="4">
    <tableColumn id="1" xr3:uid="{07526C66-3BFD-4E8A-9B71-A122B3F10B8F}" name="Sloupec1" dataDxfId="25">
      <calculatedColumnFormula>IF(E60=0,0,IF(E60&lt;'Rozhodné datum'!$B$3,"ANO","NE"))</calculatedColumnFormula>
    </tableColumn>
    <tableColumn id="2" xr3:uid="{B16814BC-16C3-47EA-8B47-F066F862A0BD}" name="Sloupec2" dataDxfId="24">
      <calculatedColumnFormula>IF(L60="ANO",J60,0)</calculatedColumnFormula>
    </tableColumn>
    <tableColumn id="3" xr3:uid="{272EB3D1-179C-4177-BB07-1B319991429C}" name="Sloupec3" dataDxfId="23">
      <calculatedColumnFormula>IF(E60=0,0,IF(E60&lt;'Rozhodné datum'!$B$4,"ANO","NE"))</calculatedColumnFormula>
    </tableColumn>
    <tableColumn id="4" xr3:uid="{14256E7A-3924-4C7D-8755-C8D40A82912D}" name="Sloupec4" dataDxfId="22">
      <calculatedColumnFormula>IF(Tabulka3[[#This Row],[Sloupec1]]="ANO",0,IF(N60="ANO",J60,0))</calculatedColumnFormula>
    </tableColumn>
  </tableColumns>
  <tableStyleInfo name="TableStyleLight14" showFirstColumn="0" showLastColumn="0" showRowStripes="1" showColumnStripes="0"/>
</table>
</file>

<file path=xl/theme/theme1.xml><?xml version="1.0" encoding="utf-8"?>
<a:theme xmlns:a="http://schemas.openxmlformats.org/drawingml/2006/main" name="Moti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27"/>
  <sheetViews>
    <sheetView zoomScale="99" zoomScaleNormal="99" workbookViewId="0">
      <selection activeCell="G12" sqref="G12"/>
    </sheetView>
  </sheetViews>
  <sheetFormatPr defaultColWidth="9.109375" defaultRowHeight="13.8" x14ac:dyDescent="0.25"/>
  <cols>
    <col min="1" max="16384" width="9.109375" style="3"/>
  </cols>
  <sheetData>
    <row r="1" spans="1:14" x14ac:dyDescent="0.25">
      <c r="A1" s="2"/>
      <c r="B1" s="2"/>
      <c r="C1" s="2"/>
      <c r="D1" s="2"/>
      <c r="E1" s="2"/>
      <c r="F1" s="2"/>
      <c r="G1" s="2"/>
      <c r="H1" s="2"/>
      <c r="I1" s="2"/>
      <c r="J1" s="2"/>
      <c r="K1" s="2"/>
      <c r="L1" s="2"/>
      <c r="M1" s="2"/>
      <c r="N1" s="2"/>
    </row>
    <row r="2" spans="1:14" x14ac:dyDescent="0.25">
      <c r="A2" s="2"/>
      <c r="B2" s="2"/>
      <c r="C2" s="2"/>
      <c r="D2" s="2"/>
      <c r="E2" s="2"/>
      <c r="F2" s="2"/>
      <c r="G2" s="2"/>
      <c r="H2" s="2"/>
      <c r="I2" s="2"/>
      <c r="J2" s="2"/>
      <c r="K2" s="2"/>
      <c r="L2" s="2"/>
      <c r="M2" s="2"/>
      <c r="N2" s="2"/>
    </row>
    <row r="3" spans="1:14" x14ac:dyDescent="0.25">
      <c r="A3" s="2"/>
      <c r="B3" s="2"/>
      <c r="C3" s="2"/>
      <c r="D3" s="2"/>
      <c r="E3" s="2"/>
      <c r="F3" s="2"/>
      <c r="G3" s="2"/>
      <c r="H3" s="2"/>
      <c r="I3" s="2"/>
      <c r="J3" s="2"/>
      <c r="K3" s="2"/>
      <c r="L3" s="2"/>
      <c r="M3" s="2"/>
      <c r="N3" s="2"/>
    </row>
    <row r="4" spans="1:14" x14ac:dyDescent="0.25">
      <c r="A4" s="2"/>
      <c r="B4" s="2"/>
      <c r="C4" s="2"/>
      <c r="D4" s="2"/>
      <c r="E4" s="2"/>
      <c r="F4" s="2"/>
      <c r="G4" s="2"/>
      <c r="H4" s="2"/>
      <c r="I4" s="2"/>
      <c r="J4" s="2"/>
      <c r="K4" s="2"/>
      <c r="L4" s="2"/>
      <c r="M4" s="2"/>
      <c r="N4" s="2"/>
    </row>
    <row r="5" spans="1:14" x14ac:dyDescent="0.25">
      <c r="A5" s="2"/>
      <c r="B5" s="2"/>
      <c r="C5" s="2"/>
      <c r="D5" s="2"/>
      <c r="E5" s="2"/>
      <c r="F5" s="2"/>
      <c r="G5" s="2"/>
      <c r="H5" s="2"/>
      <c r="I5" s="2"/>
      <c r="J5" s="2"/>
      <c r="K5" s="2"/>
      <c r="L5" s="2"/>
      <c r="M5" s="2"/>
      <c r="N5" s="2"/>
    </row>
    <row r="6" spans="1:14" x14ac:dyDescent="0.25">
      <c r="A6" s="2"/>
      <c r="B6" s="2"/>
      <c r="C6" s="2"/>
      <c r="D6" s="2"/>
      <c r="E6" s="2"/>
      <c r="F6" s="2"/>
      <c r="G6" s="2"/>
      <c r="H6" s="2"/>
      <c r="I6" s="2"/>
      <c r="J6" s="2"/>
      <c r="K6" s="2"/>
      <c r="L6" s="2"/>
      <c r="M6" s="2"/>
      <c r="N6" s="2"/>
    </row>
    <row r="7" spans="1:14" x14ac:dyDescent="0.25">
      <c r="A7" s="2"/>
      <c r="B7" s="2"/>
      <c r="C7" s="2"/>
      <c r="D7" s="2"/>
      <c r="E7" s="2"/>
      <c r="F7" s="2"/>
      <c r="G7" s="2"/>
      <c r="H7" s="2"/>
      <c r="I7" s="2"/>
      <c r="J7" s="2"/>
      <c r="K7" s="2"/>
      <c r="L7" s="2"/>
      <c r="M7" s="2"/>
      <c r="N7" s="2"/>
    </row>
    <row r="8" spans="1:14" x14ac:dyDescent="0.25">
      <c r="A8" s="2"/>
      <c r="B8" s="2"/>
      <c r="C8" s="2"/>
      <c r="D8" s="2"/>
      <c r="E8" s="2"/>
      <c r="F8" s="2"/>
      <c r="G8" s="2"/>
      <c r="H8" s="2"/>
      <c r="I8" s="2"/>
      <c r="J8" s="2"/>
      <c r="K8" s="2"/>
      <c r="L8" s="2"/>
      <c r="M8" s="2"/>
      <c r="N8" s="2"/>
    </row>
    <row r="9" spans="1:14" x14ac:dyDescent="0.25">
      <c r="A9" s="2"/>
      <c r="B9" s="2"/>
      <c r="C9" s="2"/>
      <c r="D9" s="2"/>
      <c r="E9" s="2"/>
      <c r="F9" s="2"/>
      <c r="G9" s="2"/>
      <c r="H9" s="2"/>
      <c r="I9" s="2"/>
      <c r="J9" s="2"/>
      <c r="K9" s="2"/>
      <c r="L9" s="2"/>
      <c r="M9" s="2"/>
      <c r="N9" s="2"/>
    </row>
    <row r="10" spans="1:14" x14ac:dyDescent="0.25">
      <c r="A10" s="2"/>
      <c r="B10" s="2"/>
      <c r="C10" s="2"/>
      <c r="D10" s="2"/>
      <c r="E10" s="2"/>
      <c r="F10" s="2"/>
      <c r="G10" s="2"/>
      <c r="H10" s="2"/>
      <c r="I10" s="2"/>
      <c r="J10" s="2"/>
      <c r="K10" s="2"/>
      <c r="L10" s="2"/>
      <c r="M10" s="2"/>
      <c r="N10" s="2"/>
    </row>
    <row r="11" spans="1:14" x14ac:dyDescent="0.25">
      <c r="A11" s="2"/>
      <c r="B11" s="2"/>
      <c r="C11" s="2"/>
      <c r="D11" s="2"/>
      <c r="E11" s="2"/>
      <c r="F11" s="2"/>
      <c r="G11" s="2"/>
      <c r="H11" s="2"/>
      <c r="I11" s="2"/>
      <c r="J11" s="2"/>
      <c r="K11" s="2"/>
      <c r="L11" s="2"/>
      <c r="M11" s="2"/>
      <c r="N11" s="2"/>
    </row>
    <row r="12" spans="1:14" x14ac:dyDescent="0.25">
      <c r="A12" s="2"/>
      <c r="B12" s="2"/>
      <c r="C12" s="2"/>
      <c r="D12" s="2"/>
      <c r="E12" s="2"/>
      <c r="F12" s="2"/>
      <c r="G12" s="2"/>
      <c r="H12" s="2"/>
      <c r="I12" s="2"/>
      <c r="J12" s="2"/>
      <c r="K12" s="2"/>
      <c r="L12" s="2"/>
      <c r="M12" s="2"/>
      <c r="N12" s="2"/>
    </row>
    <row r="13" spans="1:14" x14ac:dyDescent="0.25">
      <c r="A13" s="2"/>
      <c r="B13" s="2"/>
      <c r="C13" s="2"/>
      <c r="D13" s="2"/>
      <c r="E13" s="2"/>
      <c r="F13" s="2"/>
      <c r="G13" s="2"/>
      <c r="H13" s="2"/>
      <c r="I13" s="2"/>
      <c r="J13" s="2"/>
      <c r="K13" s="2"/>
      <c r="L13" s="2"/>
      <c r="M13" s="2"/>
      <c r="N13" s="2"/>
    </row>
    <row r="14" spans="1:14" x14ac:dyDescent="0.25">
      <c r="A14" s="2"/>
      <c r="B14" s="2"/>
      <c r="C14" s="2"/>
      <c r="D14" s="2"/>
      <c r="E14" s="2"/>
      <c r="F14" s="2"/>
      <c r="G14" s="2"/>
      <c r="H14" s="2"/>
      <c r="I14" s="2"/>
      <c r="J14" s="2"/>
      <c r="K14" s="2"/>
      <c r="L14" s="2"/>
      <c r="M14" s="2"/>
      <c r="N14" s="2"/>
    </row>
    <row r="15" spans="1:14" x14ac:dyDescent="0.25">
      <c r="A15" s="2"/>
      <c r="B15" s="2"/>
      <c r="C15" s="2"/>
      <c r="D15" s="2"/>
      <c r="E15" s="2"/>
      <c r="F15" s="2"/>
      <c r="G15" s="2"/>
      <c r="H15" s="2"/>
      <c r="I15" s="2"/>
      <c r="J15" s="2"/>
      <c r="K15" s="2"/>
      <c r="L15" s="2"/>
      <c r="M15" s="2"/>
      <c r="N15" s="2"/>
    </row>
    <row r="16" spans="1:14" ht="12.6" customHeight="1" x14ac:dyDescent="0.25">
      <c r="A16" s="1"/>
      <c r="B16" s="1"/>
      <c r="C16" s="1"/>
      <c r="D16" s="1"/>
      <c r="E16" s="1"/>
      <c r="F16" s="1"/>
      <c r="G16" s="1"/>
      <c r="H16" s="1"/>
      <c r="I16" s="1"/>
      <c r="J16" s="1"/>
      <c r="K16" s="1"/>
      <c r="L16" s="1"/>
      <c r="M16" s="1"/>
      <c r="N16" s="1"/>
    </row>
    <row r="17" spans="1:14" ht="30" x14ac:dyDescent="0.5">
      <c r="A17" s="70" t="s">
        <v>0</v>
      </c>
      <c r="B17" s="70"/>
      <c r="C17" s="70"/>
      <c r="D17" s="70"/>
      <c r="E17" s="70"/>
      <c r="F17" s="70"/>
      <c r="G17" s="70"/>
      <c r="H17" s="70"/>
      <c r="I17" s="70"/>
      <c r="J17" s="70"/>
      <c r="K17" s="70"/>
      <c r="L17" s="70"/>
      <c r="M17" s="70"/>
      <c r="N17" s="70"/>
    </row>
    <row r="18" spans="1:14" s="4" customFormat="1" ht="24.6" x14ac:dyDescent="0.4">
      <c r="A18" s="71" t="s">
        <v>1</v>
      </c>
      <c r="B18" s="71"/>
      <c r="C18" s="71"/>
      <c r="D18" s="71"/>
      <c r="E18" s="71"/>
      <c r="F18" s="71"/>
      <c r="G18" s="71"/>
      <c r="H18" s="71"/>
      <c r="I18" s="71"/>
      <c r="J18" s="71"/>
      <c r="K18" s="71"/>
      <c r="L18" s="71"/>
      <c r="M18" s="71"/>
      <c r="N18" s="71"/>
    </row>
    <row r="19" spans="1:14" x14ac:dyDescent="0.25">
      <c r="A19" s="2"/>
      <c r="B19" s="2"/>
      <c r="C19" s="2"/>
      <c r="D19" s="2"/>
      <c r="E19" s="2"/>
      <c r="F19" s="2"/>
      <c r="G19" s="2"/>
      <c r="H19" s="2"/>
      <c r="I19" s="2"/>
      <c r="J19" s="2"/>
      <c r="K19" s="2"/>
      <c r="L19" s="2"/>
      <c r="M19" s="2"/>
      <c r="N19" s="2"/>
    </row>
    <row r="20" spans="1:14" x14ac:dyDescent="0.25">
      <c r="A20" s="2"/>
      <c r="B20" s="2"/>
      <c r="C20" s="2"/>
      <c r="D20" s="2"/>
      <c r="E20" s="2"/>
      <c r="F20" s="2"/>
      <c r="G20" s="2"/>
      <c r="H20" s="2"/>
      <c r="I20" s="2"/>
      <c r="J20" s="2"/>
      <c r="K20" s="2"/>
      <c r="L20" s="2"/>
      <c r="M20" s="2"/>
      <c r="N20" s="2"/>
    </row>
    <row r="21" spans="1:14" ht="24.6" x14ac:dyDescent="0.4">
      <c r="A21" s="71" t="s">
        <v>2</v>
      </c>
      <c r="B21" s="71"/>
      <c r="C21" s="71"/>
      <c r="D21" s="71"/>
      <c r="E21" s="71"/>
      <c r="F21" s="71"/>
      <c r="G21" s="71"/>
      <c r="H21" s="71"/>
      <c r="I21" s="71"/>
      <c r="J21" s="71"/>
      <c r="K21" s="71"/>
      <c r="L21" s="71"/>
      <c r="M21" s="71"/>
      <c r="N21" s="71"/>
    </row>
    <row r="22" spans="1:14" x14ac:dyDescent="0.25">
      <c r="A22" s="1"/>
      <c r="B22" s="1"/>
      <c r="C22" s="1"/>
      <c r="D22" s="1"/>
      <c r="E22" s="1"/>
      <c r="F22" s="1"/>
      <c r="G22" s="1"/>
      <c r="H22" s="1"/>
      <c r="I22" s="1"/>
      <c r="J22" s="1"/>
      <c r="K22" s="1"/>
      <c r="L22" s="1"/>
      <c r="M22" s="1"/>
      <c r="N22" s="1"/>
    </row>
    <row r="23" spans="1:14" ht="37.950000000000003" customHeight="1" x14ac:dyDescent="0.4">
      <c r="A23" s="71" t="s">
        <v>3</v>
      </c>
      <c r="B23" s="71"/>
      <c r="C23" s="71"/>
      <c r="D23" s="71"/>
      <c r="E23" s="71"/>
      <c r="F23" s="71"/>
      <c r="G23" s="71"/>
      <c r="H23" s="71"/>
      <c r="I23" s="71"/>
      <c r="J23" s="71"/>
      <c r="K23" s="71"/>
      <c r="L23" s="71"/>
      <c r="M23" s="71"/>
      <c r="N23" s="71"/>
    </row>
    <row r="24" spans="1:14" ht="34.200000000000003" customHeight="1" x14ac:dyDescent="0.5">
      <c r="A24" s="70" t="s">
        <v>4</v>
      </c>
      <c r="B24" s="70"/>
      <c r="C24" s="70"/>
      <c r="D24" s="70"/>
      <c r="E24" s="70"/>
      <c r="F24" s="70"/>
      <c r="G24" s="70"/>
      <c r="H24" s="70"/>
      <c r="I24" s="70"/>
      <c r="J24" s="70"/>
      <c r="K24" s="70"/>
      <c r="L24" s="70"/>
      <c r="M24" s="70"/>
      <c r="N24" s="70"/>
    </row>
    <row r="25" spans="1:14" x14ac:dyDescent="0.25">
      <c r="A25" s="1"/>
      <c r="B25" s="1"/>
      <c r="C25" s="1"/>
      <c r="D25" s="1"/>
      <c r="E25" s="1"/>
      <c r="F25" s="1"/>
      <c r="G25" s="1"/>
      <c r="H25" s="1"/>
      <c r="I25" s="1"/>
      <c r="J25" s="1"/>
      <c r="K25" s="1"/>
      <c r="L25" s="1"/>
      <c r="M25" s="1"/>
      <c r="N25" s="1"/>
    </row>
    <row r="26" spans="1:14" x14ac:dyDescent="0.25">
      <c r="A26" s="1"/>
      <c r="B26" s="1"/>
      <c r="C26" s="1"/>
      <c r="D26" s="1"/>
      <c r="E26" s="1"/>
      <c r="F26" s="1"/>
      <c r="G26" s="1"/>
      <c r="H26" s="1"/>
      <c r="I26" s="1"/>
      <c r="J26" s="1"/>
      <c r="K26" s="1"/>
      <c r="L26" s="1"/>
      <c r="M26" s="1"/>
      <c r="N26" s="1"/>
    </row>
    <row r="27" spans="1:14" x14ac:dyDescent="0.25">
      <c r="A27" s="72" t="s">
        <v>5</v>
      </c>
      <c r="B27" s="72"/>
      <c r="C27" s="72"/>
      <c r="D27" s="72"/>
      <c r="E27" s="72"/>
      <c r="F27" s="72"/>
      <c r="G27" s="72"/>
      <c r="H27" s="72"/>
      <c r="I27" s="72"/>
      <c r="J27" s="72"/>
      <c r="K27" s="72"/>
      <c r="L27" s="72"/>
      <c r="M27" s="72"/>
      <c r="N27" s="72"/>
    </row>
  </sheetData>
  <mergeCells count="6">
    <mergeCell ref="A17:N17"/>
    <mergeCell ref="A21:N21"/>
    <mergeCell ref="A23:N23"/>
    <mergeCell ref="A27:N27"/>
    <mergeCell ref="A18:N18"/>
    <mergeCell ref="A24:N24"/>
  </mergeCells>
  <pageMargins left="0.7" right="0.7" top="0.78740157499999996" bottom="0.78740157499999996"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105"/>
  <sheetViews>
    <sheetView workbookViewId="0">
      <selection activeCell="H9" sqref="H9:H16"/>
    </sheetView>
  </sheetViews>
  <sheetFormatPr defaultColWidth="9.109375" defaultRowHeight="14.4" x14ac:dyDescent="0.3"/>
  <cols>
    <col min="1" max="1" width="5.88671875" customWidth="1"/>
    <col min="2" max="2" width="4.33203125" customWidth="1"/>
    <col min="3" max="3" width="37.6640625" customWidth="1"/>
    <col min="4" max="4" width="4.88671875" style="7" customWidth="1"/>
    <col min="5" max="5" width="11.109375" style="7" customWidth="1"/>
    <col min="6" max="6" width="18.5546875" style="7" customWidth="1"/>
    <col min="7" max="7" width="18.88671875" style="7" customWidth="1"/>
    <col min="8" max="8" width="19.44140625" customWidth="1"/>
    <col min="9" max="9" width="16.6640625" customWidth="1"/>
    <col min="10" max="11" width="15.6640625" customWidth="1"/>
    <col min="12" max="13" width="11.109375" hidden="1" customWidth="1"/>
    <col min="14" max="16" width="9.109375" style="7"/>
    <col min="17" max="17" width="10.109375" style="7" bestFit="1" customWidth="1"/>
    <col min="18" max="16384" width="9.109375" style="7"/>
  </cols>
  <sheetData>
    <row r="1" spans="1:15" x14ac:dyDescent="0.3">
      <c r="A1" s="19"/>
      <c r="B1" s="19"/>
      <c r="C1" s="19"/>
      <c r="D1" s="6"/>
      <c r="E1" s="6"/>
      <c r="F1" s="6"/>
      <c r="G1" s="6"/>
      <c r="H1" s="19"/>
      <c r="I1" s="19"/>
      <c r="J1" s="19"/>
      <c r="K1" s="19"/>
      <c r="L1" s="19"/>
      <c r="M1" s="19"/>
      <c r="N1" s="6"/>
      <c r="O1" s="6"/>
    </row>
    <row r="2" spans="1:15" ht="18" customHeight="1" x14ac:dyDescent="0.3">
      <c r="A2" s="19"/>
      <c r="B2" s="19"/>
      <c r="C2" s="44" t="s">
        <v>6</v>
      </c>
      <c r="D2" s="108"/>
      <c r="E2" s="108"/>
      <c r="F2" s="108"/>
      <c r="G2" s="108"/>
      <c r="H2" s="108"/>
      <c r="I2" s="19"/>
      <c r="J2" s="19"/>
      <c r="K2" s="19"/>
      <c r="L2" s="19"/>
      <c r="M2" s="19"/>
      <c r="N2" s="6"/>
      <c r="O2" s="6"/>
    </row>
    <row r="3" spans="1:15" ht="18" customHeight="1" x14ac:dyDescent="0.3">
      <c r="A3" s="19"/>
      <c r="B3" s="19"/>
      <c r="C3" s="44" t="s">
        <v>7</v>
      </c>
      <c r="D3" s="108"/>
      <c r="E3" s="108"/>
      <c r="F3" s="108"/>
      <c r="G3" s="108"/>
      <c r="H3" s="108"/>
      <c r="I3" s="19"/>
      <c r="J3" s="19"/>
      <c r="K3" s="19"/>
      <c r="L3" s="19"/>
      <c r="M3" s="19"/>
      <c r="N3" s="6"/>
      <c r="O3" s="6"/>
    </row>
    <row r="4" spans="1:15" ht="18" customHeight="1" x14ac:dyDescent="0.3">
      <c r="A4" s="19"/>
      <c r="B4" s="19"/>
      <c r="C4" s="45" t="s">
        <v>8</v>
      </c>
      <c r="D4" s="108"/>
      <c r="E4" s="108"/>
      <c r="F4" s="108"/>
      <c r="G4" s="108"/>
      <c r="H4" s="108"/>
      <c r="I4" s="19"/>
      <c r="J4" s="19"/>
      <c r="K4" s="19"/>
      <c r="L4" s="19"/>
      <c r="M4" s="19"/>
      <c r="N4" s="6"/>
      <c r="O4" s="6"/>
    </row>
    <row r="5" spans="1:15" ht="15" customHeight="1" x14ac:dyDescent="0.3">
      <c r="A5" s="19"/>
      <c r="B5" s="19"/>
      <c r="C5" s="46"/>
      <c r="D5" s="109" t="s">
        <v>9</v>
      </c>
      <c r="E5" s="101" t="s">
        <v>10</v>
      </c>
      <c r="F5" s="97" t="s">
        <v>92</v>
      </c>
      <c r="G5" s="98"/>
      <c r="H5" s="107" t="s">
        <v>90</v>
      </c>
      <c r="I5" s="19"/>
      <c r="J5" s="19"/>
      <c r="K5" s="19"/>
      <c r="L5" s="19"/>
      <c r="M5" s="19"/>
      <c r="N5" s="6"/>
      <c r="O5" s="6"/>
    </row>
    <row r="6" spans="1:15" x14ac:dyDescent="0.3">
      <c r="A6" s="19"/>
      <c r="B6" s="19"/>
      <c r="C6" s="47"/>
      <c r="D6" s="110"/>
      <c r="E6" s="102"/>
      <c r="F6" s="99"/>
      <c r="G6" s="100"/>
      <c r="H6" s="107"/>
      <c r="I6" s="19"/>
      <c r="J6" s="19"/>
      <c r="K6" s="19"/>
      <c r="L6" s="19"/>
      <c r="M6" s="19"/>
      <c r="N6" s="6"/>
      <c r="O6" s="6"/>
    </row>
    <row r="7" spans="1:15" ht="18" customHeight="1" x14ac:dyDescent="0.3">
      <c r="A7" s="19"/>
      <c r="B7" s="19"/>
      <c r="C7" s="48" t="s">
        <v>11</v>
      </c>
      <c r="D7" s="8" t="s">
        <v>12</v>
      </c>
      <c r="E7" s="39"/>
      <c r="F7" s="103">
        <v>0</v>
      </c>
      <c r="G7" s="104"/>
      <c r="H7" s="39"/>
      <c r="I7" s="19"/>
      <c r="J7" s="19"/>
      <c r="K7" s="19"/>
      <c r="L7" s="19"/>
      <c r="M7" s="19"/>
      <c r="N7" s="6"/>
      <c r="O7" s="6"/>
    </row>
    <row r="8" spans="1:15" ht="18" customHeight="1" x14ac:dyDescent="0.3">
      <c r="A8" s="19"/>
      <c r="B8" s="19"/>
      <c r="C8" s="49" t="s">
        <v>13</v>
      </c>
      <c r="D8" s="10" t="s">
        <v>12</v>
      </c>
      <c r="E8" s="40" t="s">
        <v>14</v>
      </c>
      <c r="F8" s="103">
        <v>0</v>
      </c>
      <c r="G8" s="104"/>
      <c r="H8" s="40" t="s">
        <v>14</v>
      </c>
      <c r="I8" s="19"/>
      <c r="J8" s="19"/>
      <c r="K8" s="19"/>
      <c r="L8" s="19"/>
      <c r="M8" s="19"/>
      <c r="N8" s="6"/>
      <c r="O8" s="6"/>
    </row>
    <row r="9" spans="1:15" ht="18" customHeight="1" x14ac:dyDescent="0.3">
      <c r="A9" s="19"/>
      <c r="B9" s="19"/>
      <c r="C9" s="49" t="s">
        <v>91</v>
      </c>
      <c r="D9" s="9"/>
      <c r="E9" s="40" t="s">
        <v>14</v>
      </c>
      <c r="F9" s="103">
        <v>0</v>
      </c>
      <c r="G9" s="104"/>
      <c r="H9" s="40" t="s">
        <v>14</v>
      </c>
      <c r="I9" s="19"/>
      <c r="J9" s="19"/>
      <c r="K9" s="19"/>
      <c r="L9" s="19"/>
      <c r="M9" s="19"/>
      <c r="N9" s="6"/>
      <c r="O9" s="6"/>
    </row>
    <row r="10" spans="1:15" ht="18" customHeight="1" x14ac:dyDescent="0.3">
      <c r="A10" s="19"/>
      <c r="B10" s="19"/>
      <c r="C10" s="49" t="s">
        <v>91</v>
      </c>
      <c r="D10" s="9"/>
      <c r="E10" s="40" t="s">
        <v>14</v>
      </c>
      <c r="F10" s="103">
        <v>0</v>
      </c>
      <c r="G10" s="104"/>
      <c r="H10" s="40" t="s">
        <v>14</v>
      </c>
      <c r="I10" s="19"/>
      <c r="J10" s="19"/>
      <c r="K10" s="19"/>
      <c r="L10" s="19"/>
      <c r="M10" s="19"/>
      <c r="N10" s="6"/>
      <c r="O10" s="6"/>
    </row>
    <row r="11" spans="1:15" ht="18" customHeight="1" x14ac:dyDescent="0.3">
      <c r="A11" s="19"/>
      <c r="B11" s="19"/>
      <c r="C11" s="49" t="s">
        <v>91</v>
      </c>
      <c r="D11" s="9"/>
      <c r="E11" s="40" t="s">
        <v>14</v>
      </c>
      <c r="F11" s="103">
        <v>0</v>
      </c>
      <c r="G11" s="104"/>
      <c r="H11" s="40" t="s">
        <v>14</v>
      </c>
      <c r="I11" s="19"/>
      <c r="J11" s="19"/>
      <c r="K11" s="19"/>
      <c r="L11" s="19"/>
      <c r="M11" s="19"/>
      <c r="N11" s="6"/>
      <c r="O11" s="6"/>
    </row>
    <row r="12" spans="1:15" ht="18" customHeight="1" x14ac:dyDescent="0.3">
      <c r="A12" s="19"/>
      <c r="B12" s="19"/>
      <c r="C12" s="49" t="s">
        <v>91</v>
      </c>
      <c r="D12" s="9"/>
      <c r="E12" s="40" t="s">
        <v>14</v>
      </c>
      <c r="F12" s="103">
        <v>0</v>
      </c>
      <c r="G12" s="104"/>
      <c r="H12" s="40" t="s">
        <v>14</v>
      </c>
      <c r="I12" s="19"/>
      <c r="J12" s="19"/>
      <c r="K12" s="19"/>
      <c r="L12" s="19"/>
      <c r="M12" s="19"/>
      <c r="N12" s="6"/>
      <c r="O12" s="6"/>
    </row>
    <row r="13" spans="1:15" ht="18" customHeight="1" x14ac:dyDescent="0.3">
      <c r="A13" s="19"/>
      <c r="B13" s="19"/>
      <c r="C13" s="49" t="s">
        <v>91</v>
      </c>
      <c r="D13" s="9"/>
      <c r="E13" s="40" t="s">
        <v>14</v>
      </c>
      <c r="F13" s="103">
        <v>0</v>
      </c>
      <c r="G13" s="104"/>
      <c r="H13" s="40" t="s">
        <v>14</v>
      </c>
      <c r="I13" s="19"/>
      <c r="J13" s="19"/>
      <c r="K13" s="19"/>
      <c r="L13" s="19"/>
      <c r="M13" s="19"/>
      <c r="N13" s="6"/>
      <c r="O13" s="6"/>
    </row>
    <row r="14" spans="1:15" ht="18" customHeight="1" x14ac:dyDescent="0.3">
      <c r="A14" s="19"/>
      <c r="B14" s="19"/>
      <c r="C14" s="49" t="s">
        <v>91</v>
      </c>
      <c r="D14" s="9"/>
      <c r="E14" s="40" t="s">
        <v>14</v>
      </c>
      <c r="F14" s="103">
        <v>0</v>
      </c>
      <c r="G14" s="104"/>
      <c r="H14" s="40" t="s">
        <v>14</v>
      </c>
      <c r="I14" s="19"/>
      <c r="J14" s="19"/>
      <c r="K14" s="19"/>
      <c r="L14" s="19"/>
      <c r="M14" s="19"/>
      <c r="N14" s="6"/>
      <c r="O14" s="6"/>
    </row>
    <row r="15" spans="1:15" ht="18" customHeight="1" x14ac:dyDescent="0.3">
      <c r="A15" s="19"/>
      <c r="B15" s="19"/>
      <c r="C15" s="49" t="s">
        <v>91</v>
      </c>
      <c r="D15" s="9"/>
      <c r="E15" s="40" t="s">
        <v>14</v>
      </c>
      <c r="F15" s="103">
        <v>0</v>
      </c>
      <c r="G15" s="104"/>
      <c r="H15" s="40" t="s">
        <v>14</v>
      </c>
      <c r="I15" s="19"/>
      <c r="J15" s="19"/>
      <c r="K15" s="19"/>
      <c r="L15" s="19"/>
      <c r="M15" s="19"/>
      <c r="N15" s="6"/>
      <c r="O15" s="6"/>
    </row>
    <row r="16" spans="1:15" ht="18" customHeight="1" x14ac:dyDescent="0.3">
      <c r="A16" s="19"/>
      <c r="B16" s="19"/>
      <c r="C16" s="49" t="s">
        <v>91</v>
      </c>
      <c r="D16" s="9"/>
      <c r="E16" s="40" t="s">
        <v>14</v>
      </c>
      <c r="F16" s="103">
        <v>0</v>
      </c>
      <c r="G16" s="104"/>
      <c r="H16" s="40" t="s">
        <v>14</v>
      </c>
      <c r="I16" s="19"/>
      <c r="J16" s="19"/>
      <c r="K16" s="19"/>
      <c r="L16" s="19"/>
      <c r="M16" s="19"/>
      <c r="N16" s="6"/>
      <c r="O16" s="6"/>
    </row>
    <row r="17" spans="1:15" ht="18" customHeight="1" x14ac:dyDescent="0.3">
      <c r="A17" s="19"/>
      <c r="B17" s="19"/>
      <c r="C17" s="49" t="s">
        <v>91</v>
      </c>
      <c r="D17" s="9"/>
      <c r="E17" s="40" t="s">
        <v>14</v>
      </c>
      <c r="F17" s="103">
        <v>0</v>
      </c>
      <c r="G17" s="104"/>
      <c r="H17" s="40" t="s">
        <v>14</v>
      </c>
      <c r="I17" s="19"/>
      <c r="J17" s="19"/>
      <c r="K17" s="19"/>
      <c r="L17" s="19"/>
      <c r="M17" s="19"/>
      <c r="N17" s="6"/>
      <c r="O17" s="6"/>
    </row>
    <row r="18" spans="1:15" ht="18" customHeight="1" x14ac:dyDescent="0.3">
      <c r="A18" s="19"/>
      <c r="B18" s="19"/>
      <c r="C18" s="50" t="s">
        <v>91</v>
      </c>
      <c r="D18" s="11"/>
      <c r="E18" s="40" t="s">
        <v>14</v>
      </c>
      <c r="F18" s="105">
        <v>0</v>
      </c>
      <c r="G18" s="106"/>
      <c r="H18" s="40" t="s">
        <v>14</v>
      </c>
      <c r="I18" s="19"/>
      <c r="J18" s="19"/>
      <c r="K18" s="19"/>
      <c r="L18" s="19"/>
      <c r="M18" s="19"/>
      <c r="N18" s="6"/>
      <c r="O18" s="6"/>
    </row>
    <row r="19" spans="1:15" x14ac:dyDescent="0.3">
      <c r="A19" s="85" t="s">
        <v>15</v>
      </c>
      <c r="B19" s="85"/>
      <c r="C19" s="51"/>
      <c r="D19" s="12"/>
      <c r="E19" s="12"/>
      <c r="F19" s="12"/>
      <c r="G19" s="12"/>
      <c r="H19" s="19"/>
      <c r="I19" s="19"/>
      <c r="J19" s="19"/>
      <c r="K19" s="19"/>
      <c r="L19" s="19"/>
      <c r="M19" s="19"/>
      <c r="N19" s="6"/>
      <c r="O19" s="6"/>
    </row>
    <row r="20" spans="1:15" ht="27.6" x14ac:dyDescent="0.3">
      <c r="A20" s="19"/>
      <c r="B20" s="90" t="s">
        <v>16</v>
      </c>
      <c r="C20" s="52" t="s">
        <v>17</v>
      </c>
      <c r="D20" s="13" t="s">
        <v>9</v>
      </c>
      <c r="E20" s="42" t="s">
        <v>18</v>
      </c>
      <c r="F20" s="14" t="s">
        <v>19</v>
      </c>
      <c r="G20" s="15" t="s">
        <v>20</v>
      </c>
      <c r="H20" s="29"/>
      <c r="I20" s="21"/>
      <c r="J20" s="19"/>
      <c r="K20" s="19"/>
      <c r="L20" s="19"/>
      <c r="M20" s="19"/>
      <c r="N20" s="6"/>
      <c r="O20" s="6"/>
    </row>
    <row r="21" spans="1:15" ht="18" customHeight="1" x14ac:dyDescent="0.3">
      <c r="A21" s="19"/>
      <c r="B21" s="90"/>
      <c r="C21" s="94" t="s">
        <v>89</v>
      </c>
      <c r="D21" s="23"/>
      <c r="E21" s="34"/>
      <c r="F21" s="35">
        <v>0</v>
      </c>
      <c r="G21" s="41">
        <v>0</v>
      </c>
      <c r="H21" s="30"/>
      <c r="I21" s="19"/>
      <c r="J21" s="19"/>
      <c r="K21" s="19"/>
      <c r="L21" s="19"/>
      <c r="M21" s="19"/>
      <c r="N21" s="6"/>
      <c r="O21" s="6"/>
    </row>
    <row r="22" spans="1:15" ht="18" customHeight="1" x14ac:dyDescent="0.3">
      <c r="A22" s="19"/>
      <c r="B22" s="90"/>
      <c r="C22" s="94"/>
      <c r="D22" s="23"/>
      <c r="E22" s="34"/>
      <c r="F22" s="35">
        <v>0</v>
      </c>
      <c r="G22" s="41">
        <v>0</v>
      </c>
      <c r="H22" s="30"/>
      <c r="I22" s="19"/>
      <c r="J22" s="19"/>
      <c r="K22" s="19"/>
      <c r="L22" s="19"/>
      <c r="M22" s="19"/>
      <c r="N22" s="6"/>
      <c r="O22" s="6"/>
    </row>
    <row r="23" spans="1:15" ht="18" customHeight="1" x14ac:dyDescent="0.3">
      <c r="A23" s="19"/>
      <c r="B23" s="90"/>
      <c r="C23" s="94"/>
      <c r="D23" s="23"/>
      <c r="E23" s="34"/>
      <c r="F23" s="35">
        <v>0</v>
      </c>
      <c r="G23" s="41">
        <v>0</v>
      </c>
      <c r="H23" s="30"/>
      <c r="I23" s="19"/>
      <c r="J23" s="19"/>
      <c r="K23" s="19"/>
      <c r="L23" s="19"/>
      <c r="M23" s="19"/>
      <c r="N23" s="6"/>
      <c r="O23" s="6"/>
    </row>
    <row r="24" spans="1:15" ht="18" customHeight="1" x14ac:dyDescent="0.3">
      <c r="A24" s="19"/>
      <c r="B24" s="90"/>
      <c r="C24" s="94"/>
      <c r="D24" s="23"/>
      <c r="E24" s="34"/>
      <c r="F24" s="35">
        <v>0</v>
      </c>
      <c r="G24" s="41">
        <v>0</v>
      </c>
      <c r="H24" s="30"/>
      <c r="I24" s="19"/>
      <c r="J24" s="19"/>
      <c r="K24" s="19"/>
      <c r="L24" s="19"/>
      <c r="M24" s="19"/>
      <c r="N24" s="6"/>
      <c r="O24" s="6"/>
    </row>
    <row r="25" spans="1:15" ht="18" customHeight="1" x14ac:dyDescent="0.3">
      <c r="A25" s="19"/>
      <c r="B25" s="90"/>
      <c r="C25" s="94"/>
      <c r="D25" s="23"/>
      <c r="E25" s="34"/>
      <c r="F25" s="35">
        <v>0</v>
      </c>
      <c r="G25" s="41">
        <v>0</v>
      </c>
      <c r="H25" s="30"/>
      <c r="I25" s="19"/>
      <c r="J25" s="19"/>
      <c r="K25" s="19"/>
      <c r="L25" s="19"/>
      <c r="M25" s="19"/>
      <c r="N25" s="6"/>
      <c r="O25" s="6"/>
    </row>
    <row r="26" spans="1:15" ht="18" customHeight="1" x14ac:dyDescent="0.3">
      <c r="A26" s="19"/>
      <c r="B26" s="90"/>
      <c r="C26" s="94"/>
      <c r="D26" s="23"/>
      <c r="E26" s="34"/>
      <c r="F26" s="35">
        <v>0</v>
      </c>
      <c r="G26" s="41">
        <v>0</v>
      </c>
      <c r="H26" s="30"/>
      <c r="I26" s="19"/>
      <c r="J26" s="19"/>
      <c r="K26" s="19"/>
      <c r="L26" s="19"/>
      <c r="M26" s="19"/>
      <c r="N26" s="6"/>
      <c r="O26" s="6"/>
    </row>
    <row r="27" spans="1:15" ht="27.6" x14ac:dyDescent="0.3">
      <c r="A27" s="19"/>
      <c r="B27" s="90" t="s">
        <v>21</v>
      </c>
      <c r="C27" s="53" t="s">
        <v>22</v>
      </c>
      <c r="D27" s="13" t="s">
        <v>9</v>
      </c>
      <c r="E27" s="42" t="s">
        <v>18</v>
      </c>
      <c r="F27" s="14" t="s">
        <v>19</v>
      </c>
      <c r="G27" s="15" t="s">
        <v>20</v>
      </c>
      <c r="H27" s="29"/>
      <c r="I27" s="21"/>
      <c r="J27" s="19"/>
      <c r="K27" s="19"/>
      <c r="L27" s="19"/>
      <c r="M27" s="19"/>
      <c r="N27" s="6"/>
      <c r="O27" s="6"/>
    </row>
    <row r="28" spans="1:15" ht="37.200000000000003" customHeight="1" x14ac:dyDescent="0.3">
      <c r="A28" s="19"/>
      <c r="B28" s="90"/>
      <c r="C28" s="91" t="s">
        <v>23</v>
      </c>
      <c r="D28" s="16"/>
      <c r="E28" s="92" t="s">
        <v>24</v>
      </c>
      <c r="F28" s="93"/>
      <c r="G28" s="93"/>
      <c r="H28" s="29"/>
      <c r="I28" s="21"/>
      <c r="J28" s="19"/>
      <c r="K28" s="19"/>
      <c r="L28" s="19"/>
      <c r="M28" s="19"/>
      <c r="N28" s="6"/>
      <c r="O28" s="6"/>
    </row>
    <row r="29" spans="1:15" ht="18" customHeight="1" x14ac:dyDescent="0.3">
      <c r="A29" s="19"/>
      <c r="B29" s="90"/>
      <c r="C29" s="91"/>
      <c r="D29" s="16"/>
      <c r="E29" s="34"/>
      <c r="F29" s="35">
        <v>0</v>
      </c>
      <c r="G29" s="35">
        <v>0</v>
      </c>
      <c r="H29" s="30"/>
      <c r="I29" s="19"/>
      <c r="J29" s="19"/>
      <c r="K29" s="19"/>
      <c r="L29" s="19"/>
      <c r="M29" s="19"/>
      <c r="N29" s="6"/>
      <c r="O29" s="6"/>
    </row>
    <row r="30" spans="1:15" ht="18" customHeight="1" x14ac:dyDescent="0.3">
      <c r="A30" s="19"/>
      <c r="B30" s="90"/>
      <c r="C30" s="91"/>
      <c r="D30" s="16"/>
      <c r="E30" s="34"/>
      <c r="F30" s="35">
        <v>0</v>
      </c>
      <c r="G30" s="35">
        <v>0</v>
      </c>
      <c r="H30" s="30"/>
      <c r="I30" s="19"/>
      <c r="J30" s="19"/>
      <c r="K30" s="19"/>
      <c r="L30" s="19"/>
      <c r="M30" s="19"/>
      <c r="N30" s="6"/>
      <c r="O30" s="6"/>
    </row>
    <row r="31" spans="1:15" ht="18" customHeight="1" x14ac:dyDescent="0.3">
      <c r="A31" s="19"/>
      <c r="B31" s="90"/>
      <c r="C31" s="91"/>
      <c r="D31" s="16"/>
      <c r="E31" s="34"/>
      <c r="F31" s="35">
        <v>0</v>
      </c>
      <c r="G31" s="35">
        <v>0</v>
      </c>
      <c r="H31" s="30"/>
      <c r="I31" s="19"/>
      <c r="J31" s="19"/>
      <c r="K31" s="19"/>
      <c r="L31" s="19"/>
      <c r="M31" s="19"/>
      <c r="N31" s="6"/>
      <c r="O31" s="6"/>
    </row>
    <row r="32" spans="1:15" ht="18" customHeight="1" x14ac:dyDescent="0.3">
      <c r="A32" s="19"/>
      <c r="B32" s="90"/>
      <c r="C32" s="91"/>
      <c r="D32" s="16"/>
      <c r="E32" s="34"/>
      <c r="F32" s="35">
        <v>0</v>
      </c>
      <c r="G32" s="35">
        <v>0</v>
      </c>
      <c r="H32" s="30"/>
      <c r="I32" s="19"/>
      <c r="J32" s="19"/>
      <c r="K32" s="19"/>
      <c r="L32" s="19"/>
      <c r="M32" s="19"/>
      <c r="N32" s="6"/>
      <c r="O32" s="6"/>
    </row>
    <row r="33" spans="1:17" ht="18" customHeight="1" x14ac:dyDescent="0.3">
      <c r="A33" s="19"/>
      <c r="B33" s="90"/>
      <c r="C33" s="91"/>
      <c r="D33" s="16"/>
      <c r="E33" s="34"/>
      <c r="F33" s="35">
        <v>0</v>
      </c>
      <c r="G33" s="35">
        <v>0</v>
      </c>
      <c r="H33" s="30"/>
      <c r="I33" s="19"/>
      <c r="J33" s="19"/>
      <c r="K33" s="19"/>
      <c r="L33" s="19"/>
      <c r="M33" s="19"/>
      <c r="N33" s="6"/>
      <c r="O33" s="6"/>
    </row>
    <row r="34" spans="1:17" ht="18" customHeight="1" x14ac:dyDescent="0.3">
      <c r="A34" s="19"/>
      <c r="B34" s="90"/>
      <c r="C34" s="91"/>
      <c r="D34" s="16"/>
      <c r="E34" s="34"/>
      <c r="F34" s="35">
        <v>0</v>
      </c>
      <c r="G34" s="35">
        <v>0</v>
      </c>
      <c r="H34" s="30"/>
      <c r="I34" s="19"/>
      <c r="J34" s="19"/>
      <c r="K34" s="19"/>
      <c r="L34" s="19"/>
      <c r="M34" s="19"/>
      <c r="N34" s="6"/>
      <c r="O34" s="6"/>
    </row>
    <row r="35" spans="1:17" ht="18" customHeight="1" x14ac:dyDescent="0.3">
      <c r="A35" s="19"/>
      <c r="B35" s="90"/>
      <c r="C35" s="91"/>
      <c r="D35" s="16"/>
      <c r="E35" s="34"/>
      <c r="F35" s="35">
        <v>0</v>
      </c>
      <c r="G35" s="35">
        <v>0</v>
      </c>
      <c r="H35" s="29"/>
      <c r="I35" s="21"/>
      <c r="J35" s="19"/>
      <c r="K35" s="19"/>
      <c r="L35" s="19"/>
      <c r="M35" s="19"/>
      <c r="N35" s="6"/>
      <c r="O35" s="6"/>
    </row>
    <row r="36" spans="1:17" ht="38.25" customHeight="1" x14ac:dyDescent="0.3">
      <c r="A36" s="19"/>
      <c r="B36" s="90" t="s">
        <v>25</v>
      </c>
      <c r="C36" s="53" t="s">
        <v>26</v>
      </c>
      <c r="D36" s="13" t="s">
        <v>9</v>
      </c>
      <c r="E36" s="42" t="s">
        <v>18</v>
      </c>
      <c r="F36" s="14" t="s">
        <v>19</v>
      </c>
      <c r="G36" s="14" t="s">
        <v>20</v>
      </c>
      <c r="H36" s="43">
        <v>0.1</v>
      </c>
      <c r="I36" s="22">
        <f>F8*0.1</f>
        <v>0</v>
      </c>
      <c r="J36" s="57" t="s">
        <v>27</v>
      </c>
      <c r="K36" s="57" t="s">
        <v>28</v>
      </c>
      <c r="L36" s="19"/>
      <c r="M36" s="19"/>
      <c r="N36" s="6"/>
      <c r="O36" s="6"/>
      <c r="Q36" s="24"/>
    </row>
    <row r="37" spans="1:17" ht="18" customHeight="1" x14ac:dyDescent="0.3">
      <c r="A37" s="19"/>
      <c r="B37" s="90"/>
      <c r="C37" s="91" t="s">
        <v>29</v>
      </c>
      <c r="D37" s="16"/>
      <c r="E37" s="34"/>
      <c r="F37" s="35">
        <v>0</v>
      </c>
      <c r="G37" s="35">
        <v>0</v>
      </c>
      <c r="H37" s="36" t="str">
        <f>IF(E37=0,"",F37+G37)</f>
        <v/>
      </c>
      <c r="I37" s="33" t="str">
        <f>IF(OR($I$36=0,E37=0),"",IF(H37&lt;$I$36,"ok","překročeno"))</f>
        <v/>
      </c>
      <c r="J37" s="58" t="str">
        <f>IF(E37=0,"",(F37+G37)/$F$8)</f>
        <v/>
      </c>
      <c r="K37" s="95">
        <f>SUM(J37:J44)</f>
        <v>0</v>
      </c>
      <c r="L37" s="19"/>
      <c r="M37" s="19"/>
      <c r="N37" s="6"/>
      <c r="O37" s="6"/>
    </row>
    <row r="38" spans="1:17" ht="18" customHeight="1" x14ac:dyDescent="0.3">
      <c r="A38" s="19"/>
      <c r="B38" s="90"/>
      <c r="C38" s="91"/>
      <c r="D38" s="16"/>
      <c r="E38" s="34"/>
      <c r="F38" s="35">
        <v>0</v>
      </c>
      <c r="G38" s="35">
        <v>0</v>
      </c>
      <c r="H38" s="36" t="str">
        <f>IF(E38=0,"",H37+F38+G38)</f>
        <v/>
      </c>
      <c r="I38" s="33" t="str">
        <f>IF(OR($I$36=0,E38=0),"",IF(H38&lt;$I$36,"ok","překročeno"))</f>
        <v/>
      </c>
      <c r="J38" s="58" t="str">
        <f t="shared" ref="J38:J44" si="0">IF(E38=0,"",(F38+G38)/$F$8)</f>
        <v/>
      </c>
      <c r="K38" s="96"/>
      <c r="L38" s="19"/>
      <c r="M38" s="19"/>
      <c r="N38" s="6"/>
      <c r="O38" s="6"/>
    </row>
    <row r="39" spans="1:17" ht="18" customHeight="1" x14ac:dyDescent="0.3">
      <c r="A39" s="19"/>
      <c r="B39" s="90"/>
      <c r="C39" s="91"/>
      <c r="D39" s="16"/>
      <c r="E39" s="34"/>
      <c r="F39" s="35">
        <v>0</v>
      </c>
      <c r="G39" s="35">
        <v>0</v>
      </c>
      <c r="H39" s="36" t="str">
        <f>IF(E39=0,"",H38+F39+G39)</f>
        <v/>
      </c>
      <c r="I39" s="33" t="str">
        <f t="shared" ref="I39:I44" si="1">IF(OR($I$36=0,E39=0),"",IF(H39&lt;$I$36,"ok","překročeno"))</f>
        <v/>
      </c>
      <c r="J39" s="58" t="str">
        <f t="shared" si="0"/>
        <v/>
      </c>
      <c r="K39" s="96"/>
      <c r="L39" s="19"/>
      <c r="M39" s="19"/>
      <c r="N39" s="6"/>
      <c r="O39" s="6"/>
    </row>
    <row r="40" spans="1:17" ht="18" customHeight="1" x14ac:dyDescent="0.3">
      <c r="A40" s="19"/>
      <c r="B40" s="90"/>
      <c r="C40" s="91"/>
      <c r="D40" s="16"/>
      <c r="E40" s="34"/>
      <c r="F40" s="35">
        <v>0</v>
      </c>
      <c r="G40" s="35">
        <v>0</v>
      </c>
      <c r="H40" s="36" t="str">
        <f t="shared" ref="H40:H44" si="2">IF(E40=0,"",H39+F40+G40)</f>
        <v/>
      </c>
      <c r="I40" s="33" t="str">
        <f t="shared" si="1"/>
        <v/>
      </c>
      <c r="J40" s="58" t="str">
        <f t="shared" si="0"/>
        <v/>
      </c>
      <c r="K40" s="96"/>
      <c r="L40" s="19"/>
      <c r="M40" s="19"/>
      <c r="N40" s="6"/>
      <c r="O40" s="6"/>
    </row>
    <row r="41" spans="1:17" ht="18" customHeight="1" x14ac:dyDescent="0.3">
      <c r="A41" s="19"/>
      <c r="B41" s="90"/>
      <c r="C41" s="91"/>
      <c r="D41" s="16"/>
      <c r="E41" s="34"/>
      <c r="F41" s="35">
        <v>0</v>
      </c>
      <c r="G41" s="35">
        <v>0</v>
      </c>
      <c r="H41" s="36" t="str">
        <f t="shared" si="2"/>
        <v/>
      </c>
      <c r="I41" s="33" t="str">
        <f>IF(OR($I$36=0,E41=0),"",IF(H41&lt;$I$36,"ok","překročeno"))</f>
        <v/>
      </c>
      <c r="J41" s="58" t="str">
        <f t="shared" si="0"/>
        <v/>
      </c>
      <c r="K41" s="96"/>
      <c r="L41" s="19"/>
      <c r="M41" s="19"/>
      <c r="N41" s="6"/>
      <c r="O41" s="6"/>
    </row>
    <row r="42" spans="1:17" ht="18" customHeight="1" x14ac:dyDescent="0.3">
      <c r="A42" s="19"/>
      <c r="B42" s="90"/>
      <c r="C42" s="91"/>
      <c r="D42" s="16"/>
      <c r="E42" s="34"/>
      <c r="F42" s="35">
        <v>0</v>
      </c>
      <c r="G42" s="35">
        <v>0</v>
      </c>
      <c r="H42" s="36" t="str">
        <f t="shared" si="2"/>
        <v/>
      </c>
      <c r="I42" s="33" t="str">
        <f t="shared" si="1"/>
        <v/>
      </c>
      <c r="J42" s="58" t="str">
        <f t="shared" si="0"/>
        <v/>
      </c>
      <c r="K42" s="96"/>
      <c r="L42" s="19"/>
      <c r="M42" s="19"/>
      <c r="N42" s="6"/>
      <c r="O42" s="6"/>
    </row>
    <row r="43" spans="1:17" ht="18" customHeight="1" x14ac:dyDescent="0.3">
      <c r="A43" s="19"/>
      <c r="B43" s="90"/>
      <c r="C43" s="91"/>
      <c r="D43" s="16"/>
      <c r="E43" s="34"/>
      <c r="F43" s="35">
        <v>0</v>
      </c>
      <c r="G43" s="35">
        <v>0</v>
      </c>
      <c r="H43" s="36" t="str">
        <f t="shared" si="2"/>
        <v/>
      </c>
      <c r="I43" s="33" t="str">
        <f t="shared" si="1"/>
        <v/>
      </c>
      <c r="J43" s="58" t="str">
        <f t="shared" si="0"/>
        <v/>
      </c>
      <c r="K43" s="96"/>
      <c r="L43" s="19"/>
      <c r="M43" s="19"/>
      <c r="N43" s="6"/>
      <c r="O43" s="6"/>
    </row>
    <row r="44" spans="1:17" ht="18" customHeight="1" x14ac:dyDescent="0.3">
      <c r="A44" s="19"/>
      <c r="B44" s="90"/>
      <c r="C44" s="91"/>
      <c r="D44" s="16"/>
      <c r="E44" s="34"/>
      <c r="F44" s="35">
        <v>0</v>
      </c>
      <c r="G44" s="35">
        <v>0</v>
      </c>
      <c r="H44" s="36" t="str">
        <f t="shared" si="2"/>
        <v/>
      </c>
      <c r="I44" s="33" t="str">
        <f t="shared" si="1"/>
        <v/>
      </c>
      <c r="J44" s="58" t="str">
        <f t="shared" si="0"/>
        <v/>
      </c>
      <c r="K44" s="96"/>
      <c r="L44" s="19"/>
      <c r="M44" s="19"/>
      <c r="N44" s="6"/>
      <c r="O44" s="6"/>
    </row>
    <row r="45" spans="1:17" ht="36" x14ac:dyDescent="0.3">
      <c r="A45" s="19"/>
      <c r="B45" s="90" t="s">
        <v>25</v>
      </c>
      <c r="C45" s="53" t="s">
        <v>30</v>
      </c>
      <c r="D45" s="13" t="s">
        <v>9</v>
      </c>
      <c r="E45" s="42" t="s">
        <v>18</v>
      </c>
      <c r="F45" s="14" t="s">
        <v>19</v>
      </c>
      <c r="G45" s="14" t="s">
        <v>20</v>
      </c>
      <c r="H45" s="43">
        <v>0.15</v>
      </c>
      <c r="I45" s="22">
        <f>F8*0.15</f>
        <v>0</v>
      </c>
      <c r="J45" s="57" t="s">
        <v>27</v>
      </c>
      <c r="K45" s="57" t="s">
        <v>28</v>
      </c>
      <c r="L45" s="19"/>
      <c r="M45" s="19"/>
      <c r="N45" s="6"/>
      <c r="O45" s="6"/>
    </row>
    <row r="46" spans="1:17" ht="18" customHeight="1" x14ac:dyDescent="0.3">
      <c r="A46" s="19"/>
      <c r="B46" s="90"/>
      <c r="C46" s="91" t="s">
        <v>31</v>
      </c>
      <c r="D46" s="16"/>
      <c r="E46" s="34"/>
      <c r="F46" s="35">
        <v>0</v>
      </c>
      <c r="G46" s="35">
        <v>0</v>
      </c>
      <c r="H46" s="36" t="str">
        <f>IF(E46=0,"",F46+G46)</f>
        <v/>
      </c>
      <c r="I46" s="33" t="str">
        <f>IF(OR($I$45=0,E46=0),"",IF(H46&lt;$I$45,"ok","překročeno"))</f>
        <v/>
      </c>
      <c r="J46" s="58" t="str">
        <f>IF(E46=0,"",(F46+G46)/$F$8)</f>
        <v/>
      </c>
      <c r="K46" s="95">
        <f>SUM(J46:J53)</f>
        <v>0</v>
      </c>
      <c r="L46" s="19"/>
      <c r="M46" s="19"/>
      <c r="N46" s="6"/>
      <c r="O46" s="6"/>
    </row>
    <row r="47" spans="1:17" ht="18" customHeight="1" x14ac:dyDescent="0.3">
      <c r="A47" s="19"/>
      <c r="B47" s="90"/>
      <c r="C47" s="91"/>
      <c r="D47" s="16"/>
      <c r="E47" s="34"/>
      <c r="F47" s="35">
        <v>0</v>
      </c>
      <c r="G47" s="35">
        <v>0</v>
      </c>
      <c r="H47" s="36" t="str">
        <f>IF(E47=0,"",H46+F47+G47)</f>
        <v/>
      </c>
      <c r="I47" s="33" t="str">
        <f t="shared" ref="I47:I53" si="3">IF(OR($I$45=0,E47=0),"",IF(H47&lt;$I$45,"ok","překročeno"))</f>
        <v/>
      </c>
      <c r="J47" s="58" t="str">
        <f t="shared" ref="J47:J53" si="4">IF(E47=0,"",(F47+G47)/$F$8)</f>
        <v/>
      </c>
      <c r="K47" s="96"/>
      <c r="L47" s="19"/>
      <c r="M47" s="19"/>
      <c r="N47" s="6"/>
      <c r="O47" s="6"/>
    </row>
    <row r="48" spans="1:17" ht="18" customHeight="1" x14ac:dyDescent="0.3">
      <c r="A48" s="19"/>
      <c r="B48" s="90"/>
      <c r="C48" s="91"/>
      <c r="D48" s="16"/>
      <c r="E48" s="34"/>
      <c r="F48" s="35">
        <v>0</v>
      </c>
      <c r="G48" s="35">
        <v>0</v>
      </c>
      <c r="H48" s="36" t="str">
        <f t="shared" ref="H48:H53" si="5">IF(E48=0,"",H47+F48+G48)</f>
        <v/>
      </c>
      <c r="I48" s="33" t="str">
        <f t="shared" si="3"/>
        <v/>
      </c>
      <c r="J48" s="58" t="str">
        <f t="shared" si="4"/>
        <v/>
      </c>
      <c r="K48" s="96"/>
      <c r="L48" s="19"/>
      <c r="M48" s="19"/>
      <c r="N48" s="6"/>
      <c r="O48" s="6"/>
    </row>
    <row r="49" spans="1:15" ht="18" customHeight="1" x14ac:dyDescent="0.3">
      <c r="A49" s="19"/>
      <c r="B49" s="90"/>
      <c r="C49" s="91"/>
      <c r="D49" s="16"/>
      <c r="E49" s="34"/>
      <c r="F49" s="35">
        <v>0</v>
      </c>
      <c r="G49" s="35">
        <v>0</v>
      </c>
      <c r="H49" s="36" t="str">
        <f t="shared" si="5"/>
        <v/>
      </c>
      <c r="I49" s="33" t="str">
        <f>IF(OR($I$45=0,E49=0),"",IF(H49&lt;$I$45,"ok","překročeno"))</f>
        <v/>
      </c>
      <c r="J49" s="58" t="str">
        <f t="shared" si="4"/>
        <v/>
      </c>
      <c r="K49" s="96"/>
      <c r="L49" s="19"/>
      <c r="M49" s="19"/>
      <c r="N49" s="6"/>
      <c r="O49" s="6"/>
    </row>
    <row r="50" spans="1:15" ht="18" customHeight="1" x14ac:dyDescent="0.3">
      <c r="A50" s="19"/>
      <c r="B50" s="90"/>
      <c r="C50" s="91"/>
      <c r="D50" s="16"/>
      <c r="E50" s="34"/>
      <c r="F50" s="35">
        <v>0</v>
      </c>
      <c r="G50" s="35">
        <v>0</v>
      </c>
      <c r="H50" s="36" t="str">
        <f t="shared" si="5"/>
        <v/>
      </c>
      <c r="I50" s="33" t="str">
        <f t="shared" si="3"/>
        <v/>
      </c>
      <c r="J50" s="58" t="str">
        <f t="shared" si="4"/>
        <v/>
      </c>
      <c r="K50" s="96"/>
      <c r="L50" s="19"/>
      <c r="M50" s="19"/>
      <c r="N50" s="6"/>
      <c r="O50" s="6"/>
    </row>
    <row r="51" spans="1:15" ht="18" customHeight="1" x14ac:dyDescent="0.3">
      <c r="A51" s="19"/>
      <c r="B51" s="90"/>
      <c r="C51" s="91"/>
      <c r="D51" s="16"/>
      <c r="E51" s="34"/>
      <c r="F51" s="35">
        <v>0</v>
      </c>
      <c r="G51" s="35">
        <v>0</v>
      </c>
      <c r="H51" s="36" t="str">
        <f t="shared" si="5"/>
        <v/>
      </c>
      <c r="I51" s="33" t="str">
        <f t="shared" si="3"/>
        <v/>
      </c>
      <c r="J51" s="58" t="str">
        <f t="shared" si="4"/>
        <v/>
      </c>
      <c r="K51" s="96"/>
      <c r="L51" s="19"/>
      <c r="M51" s="19"/>
      <c r="N51" s="6"/>
      <c r="O51" s="6"/>
    </row>
    <row r="52" spans="1:15" ht="18" customHeight="1" x14ac:dyDescent="0.3">
      <c r="A52" s="19"/>
      <c r="B52" s="90"/>
      <c r="C52" s="91"/>
      <c r="D52" s="16"/>
      <c r="E52" s="34"/>
      <c r="F52" s="35">
        <v>0</v>
      </c>
      <c r="G52" s="35">
        <v>0</v>
      </c>
      <c r="H52" s="36" t="str">
        <f t="shared" si="5"/>
        <v/>
      </c>
      <c r="I52" s="33" t="str">
        <f t="shared" si="3"/>
        <v/>
      </c>
      <c r="J52" s="58" t="str">
        <f t="shared" si="4"/>
        <v/>
      </c>
      <c r="K52" s="96"/>
      <c r="L52" s="19"/>
      <c r="M52" s="19"/>
      <c r="N52" s="6"/>
      <c r="O52" s="6"/>
    </row>
    <row r="53" spans="1:15" ht="18" customHeight="1" x14ac:dyDescent="0.3">
      <c r="A53" s="19"/>
      <c r="B53" s="90"/>
      <c r="C53" s="91"/>
      <c r="D53" s="16"/>
      <c r="E53" s="34"/>
      <c r="F53" s="35">
        <v>0</v>
      </c>
      <c r="G53" s="35">
        <v>0</v>
      </c>
      <c r="H53" s="36" t="str">
        <f t="shared" si="5"/>
        <v/>
      </c>
      <c r="I53" s="33" t="str">
        <f t="shared" si="3"/>
        <v/>
      </c>
      <c r="J53" s="58" t="str">
        <f t="shared" si="4"/>
        <v/>
      </c>
      <c r="K53" s="96"/>
      <c r="L53" s="19"/>
      <c r="M53" s="19"/>
      <c r="N53" s="6"/>
      <c r="O53" s="6"/>
    </row>
    <row r="54" spans="1:15" ht="40.799999999999997" x14ac:dyDescent="0.3">
      <c r="A54" s="19"/>
      <c r="B54" s="90" t="s">
        <v>32</v>
      </c>
      <c r="C54" s="53" t="s">
        <v>33</v>
      </c>
      <c r="D54" s="13" t="s">
        <v>9</v>
      </c>
      <c r="E54" s="42" t="s">
        <v>18</v>
      </c>
      <c r="F54" s="14" t="s">
        <v>19</v>
      </c>
      <c r="G54" s="14" t="s">
        <v>20</v>
      </c>
      <c r="H54" s="31" t="s">
        <v>34</v>
      </c>
      <c r="I54" s="22">
        <f>F8*0.5</f>
        <v>0</v>
      </c>
      <c r="J54" s="57" t="s">
        <v>27</v>
      </c>
      <c r="K54" s="63" t="s">
        <v>35</v>
      </c>
      <c r="L54" s="19" t="s">
        <v>36</v>
      </c>
      <c r="M54" s="19" t="s">
        <v>37</v>
      </c>
      <c r="N54" s="6"/>
      <c r="O54" s="6"/>
    </row>
    <row r="55" spans="1:15" ht="18" customHeight="1" x14ac:dyDescent="0.3">
      <c r="A55" s="19"/>
      <c r="B55" s="90"/>
      <c r="C55" s="91" t="s">
        <v>85</v>
      </c>
      <c r="D55" s="16"/>
      <c r="E55" s="34"/>
      <c r="F55" s="37">
        <v>0</v>
      </c>
      <c r="G55" s="37">
        <v>0</v>
      </c>
      <c r="H55" s="38" t="str">
        <f>IF(E55=0,"",ABS(F55)+ABS(G55))</f>
        <v/>
      </c>
      <c r="I55" s="33" t="str">
        <f>IF(OR($I$54=0,E55=0),"",IF(E55&gt;='Rozhodné datum'!$B$3,"ok",IF(H55&lt;=$I$54,"ok","překročeno*")))</f>
        <v/>
      </c>
      <c r="J55" s="58" t="str">
        <f>IF(E55=0,"",(F55+G55)/$F$8)</f>
        <v/>
      </c>
      <c r="K55" s="95">
        <f>SUM(M55:M65)</f>
        <v>0</v>
      </c>
      <c r="L55" s="60">
        <f>IF(E55=0,0,IF(E55&lt;'Rozhodné datum'!$B$3,"ANO","NE"))</f>
        <v>0</v>
      </c>
      <c r="M55" s="61">
        <f>IF(L55="ANO",J55,0)</f>
        <v>0</v>
      </c>
      <c r="N55" s="6"/>
      <c r="O55" s="6"/>
    </row>
    <row r="56" spans="1:15" ht="18" customHeight="1" x14ac:dyDescent="0.3">
      <c r="A56" s="19"/>
      <c r="B56" s="90"/>
      <c r="C56" s="91"/>
      <c r="D56" s="16"/>
      <c r="E56" s="34"/>
      <c r="F56" s="37">
        <v>0</v>
      </c>
      <c r="G56" s="37">
        <v>0</v>
      </c>
      <c r="H56" s="38" t="str">
        <f>IF(E56=0,"",ABS(F56)+ABS(G56)+H55)</f>
        <v/>
      </c>
      <c r="I56" s="33" t="str">
        <f>IF(OR($I$54=0,E56=0),"",IF(E56&gt;='Rozhodné datum'!$B$3,"ok",IF(H56&lt;=$I$54,"ok","překročeno*")))</f>
        <v/>
      </c>
      <c r="J56" s="58" t="str">
        <f t="shared" ref="J56:J65" si="6">IF(E56=0,"",(F56+G56)/$F$8)</f>
        <v/>
      </c>
      <c r="K56" s="96"/>
      <c r="L56" s="60">
        <f>IF(E56=0,0,IF(E56&lt;'Rozhodné datum'!$B$3,"ANO","NE"))</f>
        <v>0</v>
      </c>
      <c r="M56" s="61">
        <f t="shared" ref="M56:M65" si="7">IF(L56="ANO",J56,0)</f>
        <v>0</v>
      </c>
      <c r="N56" s="6"/>
      <c r="O56" s="6"/>
    </row>
    <row r="57" spans="1:15" ht="18" customHeight="1" x14ac:dyDescent="0.3">
      <c r="A57" s="19"/>
      <c r="B57" s="90"/>
      <c r="C57" s="91"/>
      <c r="D57" s="16"/>
      <c r="E57" s="34"/>
      <c r="F57" s="37">
        <v>0</v>
      </c>
      <c r="G57" s="37">
        <v>0</v>
      </c>
      <c r="H57" s="38" t="str">
        <f t="shared" ref="H57:H65" si="8">IF(E57=0,"",ABS(F57)+ABS(G57)+H56)</f>
        <v/>
      </c>
      <c r="I57" s="33" t="str">
        <f>IF(OR($I$54=0,E57=0),"",IF(E57&gt;='Rozhodné datum'!$B$3,"ok",IF(H57&lt;=$I$54,"ok","překročeno*")))</f>
        <v/>
      </c>
      <c r="J57" s="58" t="str">
        <f t="shared" si="6"/>
        <v/>
      </c>
      <c r="K57" s="96"/>
      <c r="L57" s="60">
        <f>IF(E57=0,0,IF(E57&lt;'Rozhodné datum'!$B$3,"ANO","NE"))</f>
        <v>0</v>
      </c>
      <c r="M57" s="61">
        <f t="shared" si="7"/>
        <v>0</v>
      </c>
      <c r="N57" s="6"/>
      <c r="O57" s="6"/>
    </row>
    <row r="58" spans="1:15" ht="18" customHeight="1" x14ac:dyDescent="0.3">
      <c r="A58" s="19"/>
      <c r="B58" s="90"/>
      <c r="C58" s="91"/>
      <c r="D58" s="16"/>
      <c r="E58" s="34"/>
      <c r="F58" s="37">
        <v>0</v>
      </c>
      <c r="G58" s="37">
        <v>0</v>
      </c>
      <c r="H58" s="38" t="str">
        <f>IF(E58=0,"",ABS(F58)+ABS(G58)+H57)</f>
        <v/>
      </c>
      <c r="I58" s="33" t="str">
        <f>IF(OR($I$54=0,E58=0),"",IF(E58&gt;='Rozhodné datum'!$B$3,"ok",IF(H58&lt;=$I$54,"ok","překročeno*")))</f>
        <v/>
      </c>
      <c r="J58" s="58" t="str">
        <f t="shared" si="6"/>
        <v/>
      </c>
      <c r="K58" s="96"/>
      <c r="L58" s="60">
        <f>IF(E58=0,0,IF(E58&lt;'Rozhodné datum'!$B$3,"ANO","NE"))</f>
        <v>0</v>
      </c>
      <c r="M58" s="61">
        <f t="shared" si="7"/>
        <v>0</v>
      </c>
      <c r="N58" s="6"/>
      <c r="O58" s="6"/>
    </row>
    <row r="59" spans="1:15" ht="18" customHeight="1" x14ac:dyDescent="0.3">
      <c r="A59" s="19"/>
      <c r="B59" s="90"/>
      <c r="C59" s="91"/>
      <c r="D59" s="16"/>
      <c r="E59" s="34"/>
      <c r="F59" s="37">
        <v>0</v>
      </c>
      <c r="G59" s="37">
        <v>0</v>
      </c>
      <c r="H59" s="38" t="str">
        <f t="shared" si="8"/>
        <v/>
      </c>
      <c r="I59" s="33" t="str">
        <f>IF(OR($I$54=0,E59=0),"",IF(E59&gt;='Rozhodné datum'!$B$3,"ok",IF(H59&lt;=$I$54,"ok","překročeno*")))</f>
        <v/>
      </c>
      <c r="J59" s="58" t="str">
        <f t="shared" si="6"/>
        <v/>
      </c>
      <c r="K59" s="96"/>
      <c r="L59" s="60">
        <f>IF(E59=0,0,IF(E59&lt;'Rozhodné datum'!$B$3,"ANO","NE"))</f>
        <v>0</v>
      </c>
      <c r="M59" s="61">
        <f t="shared" si="7"/>
        <v>0</v>
      </c>
      <c r="N59" s="6"/>
      <c r="O59" s="6"/>
    </row>
    <row r="60" spans="1:15" ht="18" customHeight="1" x14ac:dyDescent="0.3">
      <c r="A60" s="19"/>
      <c r="B60" s="90"/>
      <c r="C60" s="91"/>
      <c r="D60" s="16"/>
      <c r="E60" s="34"/>
      <c r="F60" s="37">
        <v>0</v>
      </c>
      <c r="G60" s="37">
        <v>0</v>
      </c>
      <c r="H60" s="38" t="str">
        <f t="shared" si="8"/>
        <v/>
      </c>
      <c r="I60" s="33" t="str">
        <f>IF(OR($I$54=0,E60=0),"",IF(E60&gt;='Rozhodné datum'!$B$3,"ok",IF(H60&lt;=$I$54,"ok","překročeno*")))</f>
        <v/>
      </c>
      <c r="J60" s="58" t="str">
        <f t="shared" si="6"/>
        <v/>
      </c>
      <c r="K60" s="96"/>
      <c r="L60" s="60">
        <f>IF(E60=0,0,IF(E60&lt;'Rozhodné datum'!$B$3,"ANO","NE"))</f>
        <v>0</v>
      </c>
      <c r="M60" s="61">
        <f t="shared" si="7"/>
        <v>0</v>
      </c>
      <c r="N60" s="6"/>
      <c r="O60" s="6"/>
    </row>
    <row r="61" spans="1:15" ht="18" customHeight="1" x14ac:dyDescent="0.3">
      <c r="A61" s="19"/>
      <c r="B61" s="90"/>
      <c r="C61" s="91"/>
      <c r="D61" s="16"/>
      <c r="E61" s="34"/>
      <c r="F61" s="37">
        <v>0</v>
      </c>
      <c r="G61" s="37">
        <v>0</v>
      </c>
      <c r="H61" s="38" t="str">
        <f t="shared" si="8"/>
        <v/>
      </c>
      <c r="I61" s="33" t="str">
        <f>IF(OR($I$54=0,E61=0),"",IF(E61&gt;='Rozhodné datum'!$B$3,"ok",IF(H61&lt;=$I$54,"ok","překročeno*")))</f>
        <v/>
      </c>
      <c r="J61" s="58" t="str">
        <f t="shared" si="6"/>
        <v/>
      </c>
      <c r="K61" s="96"/>
      <c r="L61" s="60">
        <f>IF(E61=0,0,IF(E61&lt;'Rozhodné datum'!$B$3,"ANO","NE"))</f>
        <v>0</v>
      </c>
      <c r="M61" s="61">
        <f t="shared" si="7"/>
        <v>0</v>
      </c>
      <c r="N61" s="6"/>
      <c r="O61" s="6"/>
    </row>
    <row r="62" spans="1:15" ht="18" customHeight="1" x14ac:dyDescent="0.3">
      <c r="A62" s="19"/>
      <c r="B62" s="90"/>
      <c r="C62" s="91"/>
      <c r="D62" s="16"/>
      <c r="E62" s="34"/>
      <c r="F62" s="37">
        <v>0</v>
      </c>
      <c r="G62" s="37">
        <v>0</v>
      </c>
      <c r="H62" s="38" t="str">
        <f t="shared" si="8"/>
        <v/>
      </c>
      <c r="I62" s="33" t="str">
        <f>IF(OR($I$54=0,E62=0),"",IF(E62&gt;='Rozhodné datum'!$B$3,"ok",IF(H62&lt;=$I$54,"ok","překročeno*")))</f>
        <v/>
      </c>
      <c r="J62" s="58" t="str">
        <f t="shared" si="6"/>
        <v/>
      </c>
      <c r="K62" s="96"/>
      <c r="L62" s="60">
        <f>IF(E62=0,0,IF(E62&lt;'Rozhodné datum'!$B$3,"ANO","NE"))</f>
        <v>0</v>
      </c>
      <c r="M62" s="61">
        <f t="shared" si="7"/>
        <v>0</v>
      </c>
      <c r="N62" s="6"/>
      <c r="O62" s="6"/>
    </row>
    <row r="63" spans="1:15" ht="18" customHeight="1" x14ac:dyDescent="0.3">
      <c r="A63" s="19"/>
      <c r="B63" s="90"/>
      <c r="C63" s="91"/>
      <c r="D63" s="16"/>
      <c r="E63" s="34"/>
      <c r="F63" s="37">
        <v>0</v>
      </c>
      <c r="G63" s="37">
        <v>0</v>
      </c>
      <c r="H63" s="38" t="str">
        <f t="shared" si="8"/>
        <v/>
      </c>
      <c r="I63" s="33" t="str">
        <f>IF(OR($I$54=0,E63=0),"",IF(E63&gt;='Rozhodné datum'!$B$3,"ok",IF(H63&lt;=$I$54,"ok","překročeno*")))</f>
        <v/>
      </c>
      <c r="J63" s="58" t="str">
        <f t="shared" si="6"/>
        <v/>
      </c>
      <c r="K63" s="96"/>
      <c r="L63" s="60">
        <f>IF(E63=0,0,IF(E63&lt;'Rozhodné datum'!$B$3,"ANO","NE"))</f>
        <v>0</v>
      </c>
      <c r="M63" s="61">
        <f t="shared" si="7"/>
        <v>0</v>
      </c>
      <c r="N63" s="6"/>
      <c r="O63" s="6"/>
    </row>
    <row r="64" spans="1:15" ht="18" customHeight="1" x14ac:dyDescent="0.3">
      <c r="A64" s="19"/>
      <c r="B64" s="90"/>
      <c r="C64" s="91"/>
      <c r="D64" s="16"/>
      <c r="E64" s="34"/>
      <c r="F64" s="37">
        <v>0</v>
      </c>
      <c r="G64" s="37">
        <v>0</v>
      </c>
      <c r="H64" s="38" t="str">
        <f t="shared" si="8"/>
        <v/>
      </c>
      <c r="I64" s="33" t="str">
        <f>IF(OR($I$54=0,E64=0),"",IF(E64&gt;='Rozhodné datum'!$B$3,"ok",IF(H64&lt;=$I$54,"ok","překročeno*")))</f>
        <v/>
      </c>
      <c r="J64" s="58" t="str">
        <f t="shared" si="6"/>
        <v/>
      </c>
      <c r="K64" s="96"/>
      <c r="L64" s="60">
        <f>IF(E64=0,0,IF(E64&lt;'Rozhodné datum'!$B$3,"ANO","NE"))</f>
        <v>0</v>
      </c>
      <c r="M64" s="61">
        <f t="shared" si="7"/>
        <v>0</v>
      </c>
      <c r="N64" s="6"/>
      <c r="O64" s="6"/>
    </row>
    <row r="65" spans="1:15" ht="18" customHeight="1" x14ac:dyDescent="0.3">
      <c r="A65" s="19"/>
      <c r="B65" s="90"/>
      <c r="C65" s="91"/>
      <c r="D65" s="16"/>
      <c r="E65" s="34"/>
      <c r="F65" s="37">
        <v>0</v>
      </c>
      <c r="G65" s="37">
        <v>0</v>
      </c>
      <c r="H65" s="38" t="str">
        <f t="shared" si="8"/>
        <v/>
      </c>
      <c r="I65" s="33" t="str">
        <f>IF(OR($I$54=0,E65=0),"",IF(E65&gt;='Rozhodné datum'!$B$3,"ok",IF(H65&lt;=$I$54,"ok","překročeno*")))</f>
        <v/>
      </c>
      <c r="J65" s="58" t="str">
        <f t="shared" si="6"/>
        <v/>
      </c>
      <c r="K65" s="96"/>
      <c r="L65" s="60">
        <f>IF(E65=0,0,IF(E65&lt;'Rozhodné datum'!$B$3,"ANO","NE"))</f>
        <v>0</v>
      </c>
      <c r="M65" s="61">
        <f t="shared" si="7"/>
        <v>0</v>
      </c>
      <c r="N65" s="6"/>
      <c r="O65" s="6"/>
    </row>
    <row r="66" spans="1:15" ht="40.799999999999997" x14ac:dyDescent="0.3">
      <c r="A66" s="19"/>
      <c r="B66" s="90" t="s">
        <v>38</v>
      </c>
      <c r="C66" s="53" t="s">
        <v>39</v>
      </c>
      <c r="D66" s="13" t="s">
        <v>9</v>
      </c>
      <c r="E66" s="42" t="s">
        <v>18</v>
      </c>
      <c r="F66" s="14" t="s">
        <v>19</v>
      </c>
      <c r="G66" s="14" t="s">
        <v>20</v>
      </c>
      <c r="H66" s="31" t="s">
        <v>34</v>
      </c>
      <c r="I66" s="22">
        <f>F8*0.5</f>
        <v>0</v>
      </c>
      <c r="J66" s="57" t="s">
        <v>27</v>
      </c>
      <c r="K66" s="57" t="s">
        <v>35</v>
      </c>
      <c r="L66" s="19" t="s">
        <v>36</v>
      </c>
      <c r="M66" s="19" t="s">
        <v>37</v>
      </c>
      <c r="N66" s="6"/>
      <c r="O66" s="6"/>
    </row>
    <row r="67" spans="1:15" ht="18" customHeight="1" x14ac:dyDescent="0.3">
      <c r="A67" s="19"/>
      <c r="B67" s="90"/>
      <c r="C67" s="91" t="s">
        <v>84</v>
      </c>
      <c r="D67" s="16"/>
      <c r="E67" s="34"/>
      <c r="F67" s="35">
        <v>0</v>
      </c>
      <c r="G67" s="35">
        <v>0</v>
      </c>
      <c r="H67" s="38" t="str">
        <f>IF(E67=0,"",ABS(F67)+ABS(G67))</f>
        <v/>
      </c>
      <c r="I67" s="33" t="str">
        <f>IF(OR($I$66=0,E67=0),"",IF(E67&gt;='Rozhodné datum'!$B$3,"ok",IF(H67&lt;=$I$66,"ok","překročeno*")))</f>
        <v/>
      </c>
      <c r="J67" s="58" t="str">
        <f>IF(E67=0,"",(F67+G67)/$F$8)</f>
        <v/>
      </c>
      <c r="K67" s="95">
        <f>SUM(M67:M77)</f>
        <v>0</v>
      </c>
      <c r="L67" s="60">
        <f>IF(E67=0,0,IF(E67&lt;'Rozhodné datum'!$B$3,"ANO","NE"))</f>
        <v>0</v>
      </c>
      <c r="M67" s="61">
        <f>IF(L67="ANO",J67,0)</f>
        <v>0</v>
      </c>
      <c r="N67" s="6"/>
      <c r="O67" s="6"/>
    </row>
    <row r="68" spans="1:15" ht="18" customHeight="1" x14ac:dyDescent="0.3">
      <c r="A68" s="19"/>
      <c r="B68" s="90"/>
      <c r="C68" s="91"/>
      <c r="D68" s="16"/>
      <c r="E68" s="34"/>
      <c r="F68" s="35">
        <v>0</v>
      </c>
      <c r="G68" s="35">
        <v>0</v>
      </c>
      <c r="H68" s="38" t="str">
        <f>IF(E68=0,"",ABS(F68)+ABS(G68)+H67)</f>
        <v/>
      </c>
      <c r="I68" s="33" t="str">
        <f>IF(OR($I$66=0,E68=0),"",IF(E68&gt;='Rozhodné datum'!$B$3,"ok",IF(H68&lt;=$I$66,"ok","překročeno*")))</f>
        <v/>
      </c>
      <c r="J68" s="58" t="str">
        <f>IF(E68=0,"",(F68+G68)/$F$8)</f>
        <v/>
      </c>
      <c r="K68" s="96"/>
      <c r="L68" s="60">
        <f>IF(E68=0,0,IF(E68&lt;'Rozhodné datum'!$B$3,"ANO","NE"))</f>
        <v>0</v>
      </c>
      <c r="M68" s="61">
        <f>IF(L68="ANO",J68,0)</f>
        <v>0</v>
      </c>
      <c r="N68" s="6"/>
      <c r="O68" s="6"/>
    </row>
    <row r="69" spans="1:15" ht="18" customHeight="1" x14ac:dyDescent="0.3">
      <c r="A69" s="19"/>
      <c r="B69" s="90"/>
      <c r="C69" s="91"/>
      <c r="D69" s="16"/>
      <c r="E69" s="34"/>
      <c r="F69" s="35">
        <v>0</v>
      </c>
      <c r="G69" s="35">
        <v>0</v>
      </c>
      <c r="H69" s="38" t="str">
        <f>IF(E69=0,"",ABS(F69)+ABS(G69)+H68)</f>
        <v/>
      </c>
      <c r="I69" s="33" t="str">
        <f>IF(OR($I$66=0,E69=0),"",IF(E69&gt;='Rozhodné datum'!$B$3,"ok",IF(H69&lt;=$I$66,"ok","překročeno*")))</f>
        <v/>
      </c>
      <c r="J69" s="58" t="str">
        <f>IF(E69=0,"",(F69+G69)/$F$8)</f>
        <v/>
      </c>
      <c r="K69" s="96"/>
      <c r="L69" s="60">
        <f>IF(E69=0,0,IF(E69&lt;'Rozhodné datum'!$B$3,"ANO","NE"))</f>
        <v>0</v>
      </c>
      <c r="M69" s="61">
        <f t="shared" ref="M69:M77" si="9">IF(L69="ANO",J69,0)</f>
        <v>0</v>
      </c>
      <c r="N69" s="6"/>
      <c r="O69" s="6"/>
    </row>
    <row r="70" spans="1:15" ht="18" customHeight="1" x14ac:dyDescent="0.3">
      <c r="A70" s="19"/>
      <c r="B70" s="90"/>
      <c r="C70" s="91"/>
      <c r="D70" s="16"/>
      <c r="E70" s="34"/>
      <c r="F70" s="35">
        <v>0</v>
      </c>
      <c r="G70" s="35">
        <v>0</v>
      </c>
      <c r="H70" s="38" t="str">
        <f t="shared" ref="H70:H77" si="10">IF(E70=0,"",ABS(F70)+ABS(G70)+H69)</f>
        <v/>
      </c>
      <c r="I70" s="33" t="str">
        <f>IF(OR($I$66=0,E70=0),"",IF(E70&gt;='Rozhodné datum'!$B$3,"ok",IF(H70&lt;=$I$66,"ok","překročeno*")))</f>
        <v/>
      </c>
      <c r="J70" s="58" t="str">
        <f t="shared" ref="J70:J77" si="11">IF(E70=0,"",(F70+G70)/$F$8)</f>
        <v/>
      </c>
      <c r="K70" s="96"/>
      <c r="L70" s="60">
        <f>IF(E70=0,0,IF(E70&lt;'Rozhodné datum'!$B$3,"ANO","NE"))</f>
        <v>0</v>
      </c>
      <c r="M70" s="61">
        <f t="shared" si="9"/>
        <v>0</v>
      </c>
      <c r="N70" s="6"/>
      <c r="O70" s="6"/>
    </row>
    <row r="71" spans="1:15" ht="18" customHeight="1" x14ac:dyDescent="0.3">
      <c r="A71" s="19"/>
      <c r="B71" s="90"/>
      <c r="C71" s="91"/>
      <c r="D71" s="16"/>
      <c r="E71" s="34"/>
      <c r="F71" s="35">
        <v>0</v>
      </c>
      <c r="G71" s="35">
        <v>0</v>
      </c>
      <c r="H71" s="38" t="str">
        <f t="shared" si="10"/>
        <v/>
      </c>
      <c r="I71" s="33" t="str">
        <f>IF(OR($I$66=0,E71=0),"",IF(E71&gt;='Rozhodné datum'!$B$3,"ok",IF(H71&lt;=$I$66,"ok","překročeno*")))</f>
        <v/>
      </c>
      <c r="J71" s="58" t="str">
        <f t="shared" si="11"/>
        <v/>
      </c>
      <c r="K71" s="96"/>
      <c r="L71" s="60">
        <f>IF(E71=0,0,IF(E71&lt;'Rozhodné datum'!$B$3,"ANO","NE"))</f>
        <v>0</v>
      </c>
      <c r="M71" s="61">
        <f t="shared" si="9"/>
        <v>0</v>
      </c>
      <c r="N71" s="6"/>
      <c r="O71" s="6"/>
    </row>
    <row r="72" spans="1:15" ht="18" customHeight="1" x14ac:dyDescent="0.3">
      <c r="A72" s="19"/>
      <c r="B72" s="90"/>
      <c r="C72" s="91"/>
      <c r="D72" s="16"/>
      <c r="E72" s="34"/>
      <c r="F72" s="35">
        <v>0</v>
      </c>
      <c r="G72" s="35">
        <v>0</v>
      </c>
      <c r="H72" s="38" t="str">
        <f t="shared" si="10"/>
        <v/>
      </c>
      <c r="I72" s="33" t="str">
        <f>IF(OR($I$66=0,E72=0),"",IF(E72&gt;='Rozhodné datum'!$B$3,"ok",IF(H72&lt;=$I$66,"ok","překročeno*")))</f>
        <v/>
      </c>
      <c r="J72" s="58" t="str">
        <f t="shared" si="11"/>
        <v/>
      </c>
      <c r="K72" s="96"/>
      <c r="L72" s="60">
        <f>IF(E72=0,0,IF(E72&lt;'Rozhodné datum'!$B$3,"ANO","NE"))</f>
        <v>0</v>
      </c>
      <c r="M72" s="61">
        <f t="shared" si="9"/>
        <v>0</v>
      </c>
      <c r="N72" s="6"/>
      <c r="O72" s="6"/>
    </row>
    <row r="73" spans="1:15" ht="18" customHeight="1" x14ac:dyDescent="0.3">
      <c r="A73" s="19"/>
      <c r="B73" s="90"/>
      <c r="C73" s="91"/>
      <c r="D73" s="16"/>
      <c r="E73" s="34"/>
      <c r="F73" s="35">
        <v>0</v>
      </c>
      <c r="G73" s="35">
        <v>0</v>
      </c>
      <c r="H73" s="38" t="str">
        <f t="shared" si="10"/>
        <v/>
      </c>
      <c r="I73" s="33" t="str">
        <f>IF(OR($I$66=0,E73=0),"",IF(E73&gt;='Rozhodné datum'!$B$3,"ok",IF(H73&lt;=$I$66,"ok","překročeno*")))</f>
        <v/>
      </c>
      <c r="J73" s="58" t="str">
        <f t="shared" si="11"/>
        <v/>
      </c>
      <c r="K73" s="96"/>
      <c r="L73" s="60">
        <f>IF(E73=0,0,IF(E73&lt;'Rozhodné datum'!$B$3,"ANO","NE"))</f>
        <v>0</v>
      </c>
      <c r="M73" s="61">
        <f t="shared" si="9"/>
        <v>0</v>
      </c>
      <c r="N73" s="6"/>
      <c r="O73" s="6"/>
    </row>
    <row r="74" spans="1:15" ht="18" customHeight="1" x14ac:dyDescent="0.3">
      <c r="A74" s="19"/>
      <c r="B74" s="90"/>
      <c r="C74" s="91"/>
      <c r="D74" s="16"/>
      <c r="E74" s="34"/>
      <c r="F74" s="35">
        <v>0</v>
      </c>
      <c r="G74" s="35">
        <v>0</v>
      </c>
      <c r="H74" s="38" t="str">
        <f t="shared" si="10"/>
        <v/>
      </c>
      <c r="I74" s="33" t="str">
        <f>IF(OR($I$66=0,E74=0),"",IF(E74&gt;='Rozhodné datum'!$B$3,"ok",IF(H74&lt;=$I$66,"ok","překročeno*")))</f>
        <v/>
      </c>
      <c r="J74" s="58" t="str">
        <f t="shared" si="11"/>
        <v/>
      </c>
      <c r="K74" s="96"/>
      <c r="L74" s="60">
        <f>IF(E74=0,0,IF(E74&lt;'Rozhodné datum'!$B$3,"ANO","NE"))</f>
        <v>0</v>
      </c>
      <c r="M74" s="61">
        <f>IF(L74="ANO",J74,0)</f>
        <v>0</v>
      </c>
      <c r="N74" s="6"/>
      <c r="O74" s="6"/>
    </row>
    <row r="75" spans="1:15" ht="18" customHeight="1" x14ac:dyDescent="0.3">
      <c r="A75" s="19"/>
      <c r="B75" s="90"/>
      <c r="C75" s="91"/>
      <c r="D75" s="16"/>
      <c r="E75" s="34"/>
      <c r="F75" s="35">
        <v>0</v>
      </c>
      <c r="G75" s="35">
        <v>0</v>
      </c>
      <c r="H75" s="38" t="str">
        <f t="shared" si="10"/>
        <v/>
      </c>
      <c r="I75" s="33" t="str">
        <f>IF(OR($I$66=0,E75=0),"",IF(E75&gt;='Rozhodné datum'!$B$3,"ok",IF(H75&lt;=$I$66,"ok","překročeno*")))</f>
        <v/>
      </c>
      <c r="J75" s="58" t="str">
        <f t="shared" si="11"/>
        <v/>
      </c>
      <c r="K75" s="96"/>
      <c r="L75" s="60">
        <f>IF(E75=0,0,IF(E75&lt;'Rozhodné datum'!$B$3,"ANO","NE"))</f>
        <v>0</v>
      </c>
      <c r="M75" s="61">
        <f>IF(L75="ANO",J75,0)</f>
        <v>0</v>
      </c>
      <c r="N75" s="6"/>
      <c r="O75" s="6"/>
    </row>
    <row r="76" spans="1:15" ht="18" customHeight="1" x14ac:dyDescent="0.3">
      <c r="A76" s="19"/>
      <c r="B76" s="90"/>
      <c r="C76" s="91"/>
      <c r="D76" s="16"/>
      <c r="E76" s="34"/>
      <c r="F76" s="35">
        <v>0</v>
      </c>
      <c r="G76" s="35">
        <v>0</v>
      </c>
      <c r="H76" s="38" t="str">
        <f t="shared" si="10"/>
        <v/>
      </c>
      <c r="I76" s="33" t="str">
        <f>IF(OR($I$66=0,E76=0),"",IF(E76&gt;='Rozhodné datum'!$B$3,"ok",IF(H76&lt;=$I$66,"ok","překročeno*")))</f>
        <v/>
      </c>
      <c r="J76" s="58" t="str">
        <f t="shared" si="11"/>
        <v/>
      </c>
      <c r="K76" s="96"/>
      <c r="L76" s="60">
        <f>IF(E76=0,0,IF(E76&lt;'Rozhodné datum'!$B$3,"ANO","NE"))</f>
        <v>0</v>
      </c>
      <c r="M76" s="61">
        <f>IF(L76="ANO",J76,0)</f>
        <v>0</v>
      </c>
      <c r="N76" s="6"/>
      <c r="O76" s="6"/>
    </row>
    <row r="77" spans="1:15" ht="18" customHeight="1" x14ac:dyDescent="0.3">
      <c r="A77" s="19"/>
      <c r="B77" s="90"/>
      <c r="C77" s="91"/>
      <c r="D77" s="16"/>
      <c r="E77" s="34"/>
      <c r="F77" s="35">
        <v>0</v>
      </c>
      <c r="G77" s="35">
        <v>0</v>
      </c>
      <c r="H77" s="38" t="str">
        <f t="shared" si="10"/>
        <v/>
      </c>
      <c r="I77" s="33" t="str">
        <f>IF(OR($I$66=0,E77=0),"",IF(E77&gt;='Rozhodné datum'!$B$3,"ok",IF(H77&lt;=$I$66,"ok","překročeno*")))</f>
        <v/>
      </c>
      <c r="J77" s="58" t="str">
        <f t="shared" si="11"/>
        <v/>
      </c>
      <c r="K77" s="96"/>
      <c r="L77" s="60">
        <f>IF(E77=0,0,IF(E77&lt;'Rozhodné datum'!$B$3,"ANO","NE"))</f>
        <v>0</v>
      </c>
      <c r="M77" s="61">
        <f t="shared" si="9"/>
        <v>0</v>
      </c>
      <c r="N77" s="6"/>
      <c r="O77" s="6"/>
    </row>
    <row r="78" spans="1:15" ht="30.6" x14ac:dyDescent="0.3">
      <c r="A78" s="19"/>
      <c r="B78" s="90" t="s">
        <v>40</v>
      </c>
      <c r="C78" s="53" t="s">
        <v>41</v>
      </c>
      <c r="D78" s="13" t="s">
        <v>9</v>
      </c>
      <c r="E78" s="42" t="s">
        <v>18</v>
      </c>
      <c r="F78" s="14" t="s">
        <v>19</v>
      </c>
      <c r="G78" s="14" t="s">
        <v>20</v>
      </c>
      <c r="H78" s="43">
        <v>0.3</v>
      </c>
      <c r="I78" s="22">
        <f>F8*0.3</f>
        <v>0</v>
      </c>
      <c r="J78" s="57" t="s">
        <v>42</v>
      </c>
      <c r="K78" s="59"/>
      <c r="L78" s="19"/>
      <c r="M78" s="19"/>
      <c r="N78" s="6"/>
      <c r="O78" s="6"/>
    </row>
    <row r="79" spans="1:15" ht="153" x14ac:dyDescent="0.3">
      <c r="A79" s="19"/>
      <c r="B79" s="90"/>
      <c r="C79" s="54" t="s">
        <v>83</v>
      </c>
      <c r="D79" s="16"/>
      <c r="E79" s="34" t="s">
        <v>14</v>
      </c>
      <c r="F79" s="35">
        <f>SUM(F55:F65)+SUM(F67:F77)</f>
        <v>0</v>
      </c>
      <c r="G79" s="35">
        <f>SUM(G55:G65)+SUM(G67:G77)</f>
        <v>0</v>
      </c>
      <c r="H79" s="36">
        <f>ABS(F79)-ABS(G79)</f>
        <v>0</v>
      </c>
      <c r="I79" s="33" t="str">
        <f>IF(H79&lt;=$I$78,"ok","překročeno")</f>
        <v>ok</v>
      </c>
      <c r="J79" s="58">
        <f>IF(F8=0,0,IF(H79&lt;=0,0,H79/F8))</f>
        <v>0</v>
      </c>
      <c r="K79" s="19"/>
      <c r="L79" s="19"/>
      <c r="M79" s="19"/>
      <c r="N79" s="6"/>
      <c r="O79" s="6"/>
    </row>
    <row r="80" spans="1:15" ht="27.6" x14ac:dyDescent="0.3">
      <c r="A80" s="19"/>
      <c r="B80" s="89" t="s">
        <v>43</v>
      </c>
      <c r="C80" s="53" t="s">
        <v>44</v>
      </c>
      <c r="D80" s="13" t="s">
        <v>9</v>
      </c>
      <c r="E80" s="42" t="s">
        <v>18</v>
      </c>
      <c r="F80" s="17" t="s">
        <v>45</v>
      </c>
      <c r="G80" s="17" t="s">
        <v>46</v>
      </c>
      <c r="H80" s="30"/>
      <c r="I80" s="19"/>
      <c r="J80" s="19"/>
      <c r="K80" s="19"/>
      <c r="L80" s="19"/>
      <c r="M80" s="19"/>
      <c r="N80" s="6"/>
      <c r="O80" s="6"/>
    </row>
    <row r="81" spans="1:15" ht="18" customHeight="1" x14ac:dyDescent="0.3">
      <c r="A81" s="19"/>
      <c r="B81" s="89"/>
      <c r="C81" s="86" t="s">
        <v>47</v>
      </c>
      <c r="D81" s="25"/>
      <c r="E81" s="34" t="s">
        <v>14</v>
      </c>
      <c r="F81" s="35"/>
      <c r="G81" s="34" t="s">
        <v>14</v>
      </c>
      <c r="H81" s="30"/>
      <c r="I81" s="19"/>
      <c r="J81" s="19"/>
      <c r="K81" s="19"/>
      <c r="L81" s="19"/>
      <c r="M81" s="19"/>
      <c r="N81" s="6"/>
      <c r="O81" s="6"/>
    </row>
    <row r="82" spans="1:15" ht="18" customHeight="1" x14ac:dyDescent="0.3">
      <c r="A82" s="19"/>
      <c r="B82" s="89"/>
      <c r="C82" s="87"/>
      <c r="D82" s="25"/>
      <c r="E82" s="34" t="s">
        <v>14</v>
      </c>
      <c r="F82" s="35"/>
      <c r="G82" s="34" t="s">
        <v>14</v>
      </c>
      <c r="H82" s="30"/>
      <c r="I82" s="19"/>
      <c r="J82" s="19"/>
      <c r="K82" s="19"/>
      <c r="L82" s="19"/>
      <c r="M82" s="19"/>
      <c r="N82" s="6"/>
      <c r="O82" s="6"/>
    </row>
    <row r="83" spans="1:15" ht="18" customHeight="1" x14ac:dyDescent="0.3">
      <c r="A83" s="19"/>
      <c r="B83" s="89"/>
      <c r="C83" s="88"/>
      <c r="D83" s="25"/>
      <c r="E83" s="34" t="s">
        <v>14</v>
      </c>
      <c r="F83" s="35"/>
      <c r="G83" s="34" t="s">
        <v>14</v>
      </c>
      <c r="H83" s="30"/>
      <c r="I83" s="19"/>
      <c r="J83" s="19"/>
      <c r="K83" s="19"/>
      <c r="L83" s="19"/>
      <c r="M83" s="19"/>
      <c r="N83" s="6"/>
      <c r="O83" s="6"/>
    </row>
    <row r="84" spans="1:15" ht="28.8" x14ac:dyDescent="0.3">
      <c r="A84" s="19"/>
      <c r="B84" s="89" t="s">
        <v>48</v>
      </c>
      <c r="C84" s="53" t="s">
        <v>49</v>
      </c>
      <c r="D84" s="13" t="s">
        <v>9</v>
      </c>
      <c r="E84" s="42" t="s">
        <v>18</v>
      </c>
      <c r="F84" s="14" t="s">
        <v>19</v>
      </c>
      <c r="G84" s="14" t="s">
        <v>20</v>
      </c>
      <c r="H84" s="32"/>
      <c r="I84" s="19"/>
      <c r="J84" s="19"/>
      <c r="K84" s="19"/>
      <c r="L84" s="19"/>
      <c r="M84" s="19"/>
      <c r="N84" s="6"/>
      <c r="O84" s="6"/>
    </row>
    <row r="85" spans="1:15" ht="43.95" customHeight="1" x14ac:dyDescent="0.3">
      <c r="A85" s="19"/>
      <c r="B85" s="89"/>
      <c r="C85" s="91" t="s">
        <v>50</v>
      </c>
      <c r="D85" s="16"/>
      <c r="E85" s="92" t="s">
        <v>51</v>
      </c>
      <c r="F85" s="93"/>
      <c r="G85" s="93"/>
      <c r="H85" s="29"/>
      <c r="I85" s="21"/>
      <c r="J85" s="19"/>
      <c r="K85" s="19"/>
      <c r="L85" s="19"/>
      <c r="M85" s="19"/>
      <c r="N85" s="6"/>
      <c r="O85" s="6"/>
    </row>
    <row r="86" spans="1:15" ht="18" customHeight="1" x14ac:dyDescent="0.3">
      <c r="A86" s="19"/>
      <c r="B86" s="89"/>
      <c r="C86" s="91"/>
      <c r="D86" s="16"/>
      <c r="E86" s="34" t="s">
        <v>14</v>
      </c>
      <c r="F86" s="35">
        <v>0</v>
      </c>
      <c r="G86" s="35">
        <v>0</v>
      </c>
      <c r="H86" s="30"/>
      <c r="I86" s="19"/>
      <c r="J86" s="19"/>
      <c r="K86" s="19"/>
      <c r="L86" s="19"/>
      <c r="M86" s="19"/>
      <c r="N86" s="6"/>
      <c r="O86" s="6"/>
    </row>
    <row r="87" spans="1:15" ht="18" customHeight="1" x14ac:dyDescent="0.3">
      <c r="A87" s="19"/>
      <c r="B87" s="89"/>
      <c r="C87" s="91"/>
      <c r="D87" s="16"/>
      <c r="E87" s="34" t="s">
        <v>14</v>
      </c>
      <c r="F87" s="35">
        <v>0</v>
      </c>
      <c r="G87" s="35">
        <v>0</v>
      </c>
      <c r="H87" s="30"/>
      <c r="I87" s="19"/>
      <c r="J87" s="19"/>
      <c r="K87" s="19"/>
      <c r="L87" s="19"/>
      <c r="M87" s="19"/>
      <c r="N87" s="6"/>
      <c r="O87" s="6"/>
    </row>
    <row r="88" spans="1:15" ht="18" customHeight="1" x14ac:dyDescent="0.3">
      <c r="A88" s="19"/>
      <c r="B88" s="89"/>
      <c r="C88" s="91"/>
      <c r="D88" s="16"/>
      <c r="E88" s="34" t="s">
        <v>14</v>
      </c>
      <c r="F88" s="35">
        <v>0</v>
      </c>
      <c r="G88" s="35">
        <v>0</v>
      </c>
      <c r="H88" s="30"/>
      <c r="I88" s="19"/>
      <c r="J88" s="19"/>
      <c r="K88" s="19"/>
      <c r="L88" s="19"/>
      <c r="M88" s="19"/>
      <c r="N88" s="6"/>
      <c r="O88" s="6"/>
    </row>
    <row r="89" spans="1:15" ht="18" customHeight="1" x14ac:dyDescent="0.3">
      <c r="A89" s="19"/>
      <c r="B89" s="89"/>
      <c r="C89" s="91"/>
      <c r="D89" s="16"/>
      <c r="E89" s="34" t="s">
        <v>14</v>
      </c>
      <c r="F89" s="35">
        <v>0</v>
      </c>
      <c r="G89" s="35">
        <v>0</v>
      </c>
      <c r="H89" s="29"/>
      <c r="I89" s="21"/>
      <c r="J89" s="19"/>
      <c r="K89" s="19"/>
      <c r="L89" s="19"/>
      <c r="M89" s="19"/>
      <c r="N89" s="6"/>
      <c r="O89" s="6"/>
    </row>
    <row r="90" spans="1:15" ht="18" customHeight="1" x14ac:dyDescent="0.3">
      <c r="A90" s="19"/>
      <c r="B90" s="89"/>
      <c r="C90" s="91"/>
      <c r="D90" s="16"/>
      <c r="E90" s="34" t="s">
        <v>14</v>
      </c>
      <c r="F90" s="35">
        <v>0</v>
      </c>
      <c r="G90" s="35">
        <v>0</v>
      </c>
      <c r="H90" s="30"/>
      <c r="I90" s="19"/>
      <c r="J90" s="19"/>
      <c r="K90" s="19"/>
      <c r="L90" s="19"/>
      <c r="M90" s="19"/>
      <c r="N90" s="6"/>
      <c r="O90" s="6"/>
    </row>
    <row r="91" spans="1:15" ht="18" customHeight="1" x14ac:dyDescent="0.3">
      <c r="A91" s="19"/>
      <c r="B91" s="89"/>
      <c r="C91" s="91"/>
      <c r="D91" s="16"/>
      <c r="E91" s="34" t="s">
        <v>14</v>
      </c>
      <c r="F91" s="35">
        <v>0</v>
      </c>
      <c r="G91" s="35">
        <v>0</v>
      </c>
      <c r="H91" s="30"/>
      <c r="I91" s="19"/>
      <c r="J91" s="19"/>
      <c r="K91" s="19"/>
      <c r="L91" s="19"/>
      <c r="M91" s="19"/>
      <c r="N91" s="6"/>
      <c r="O91" s="6"/>
    </row>
    <row r="92" spans="1:15" ht="18" customHeight="1" x14ac:dyDescent="0.3">
      <c r="A92" s="19"/>
      <c r="B92" s="89"/>
      <c r="C92" s="91"/>
      <c r="D92" s="16"/>
      <c r="E92" s="34" t="s">
        <v>14</v>
      </c>
      <c r="F92" s="35">
        <v>0</v>
      </c>
      <c r="G92" s="35">
        <v>0</v>
      </c>
      <c r="H92" s="30"/>
      <c r="I92" s="19"/>
      <c r="J92" s="19"/>
      <c r="K92" s="19"/>
      <c r="L92" s="19"/>
      <c r="M92" s="19"/>
      <c r="N92" s="6"/>
      <c r="O92" s="6"/>
    </row>
    <row r="93" spans="1:15" ht="18" customHeight="1" x14ac:dyDescent="0.3">
      <c r="A93" s="19"/>
      <c r="B93" s="89"/>
      <c r="C93" s="91"/>
      <c r="D93" s="16"/>
      <c r="E93" s="34" t="s">
        <v>14</v>
      </c>
      <c r="F93" s="35">
        <v>0</v>
      </c>
      <c r="G93" s="35">
        <v>0</v>
      </c>
      <c r="H93" s="30"/>
      <c r="I93" s="19"/>
      <c r="J93" s="19"/>
      <c r="K93" s="19"/>
      <c r="L93" s="19"/>
      <c r="M93" s="19"/>
      <c r="N93" s="6"/>
      <c r="O93" s="6"/>
    </row>
    <row r="94" spans="1:15" ht="18" customHeight="1" x14ac:dyDescent="0.3">
      <c r="A94" s="19"/>
      <c r="B94" s="89"/>
      <c r="C94" s="91"/>
      <c r="D94" s="16"/>
      <c r="E94" s="34" t="s">
        <v>14</v>
      </c>
      <c r="F94" s="35">
        <v>0</v>
      </c>
      <c r="G94" s="35">
        <v>0</v>
      </c>
      <c r="H94" s="29"/>
      <c r="I94" s="21"/>
      <c r="J94" s="19"/>
      <c r="K94" s="19"/>
      <c r="L94" s="19"/>
      <c r="M94" s="19"/>
      <c r="N94" s="6"/>
      <c r="O94" s="6"/>
    </row>
    <row r="95" spans="1:15" ht="18" customHeight="1" x14ac:dyDescent="0.3">
      <c r="A95" s="19"/>
      <c r="B95" s="89"/>
      <c r="C95" s="91"/>
      <c r="D95" s="16"/>
      <c r="E95" s="34" t="s">
        <v>14</v>
      </c>
      <c r="F95" s="35">
        <v>0</v>
      </c>
      <c r="G95" s="35">
        <v>0</v>
      </c>
      <c r="H95" s="30"/>
      <c r="I95" s="19"/>
      <c r="J95" s="19"/>
      <c r="K95" s="19"/>
      <c r="L95" s="19"/>
      <c r="M95" s="19"/>
      <c r="N95" s="6"/>
      <c r="O95" s="6"/>
    </row>
    <row r="96" spans="1:15" ht="18" customHeight="1" x14ac:dyDescent="0.3">
      <c r="A96" s="19"/>
      <c r="B96" s="89"/>
      <c r="C96" s="91"/>
      <c r="D96" s="16"/>
      <c r="E96" s="34" t="s">
        <v>14</v>
      </c>
      <c r="F96" s="35">
        <v>0</v>
      </c>
      <c r="G96" s="35">
        <v>0</v>
      </c>
      <c r="H96" s="30"/>
      <c r="I96" s="19"/>
      <c r="J96" s="19"/>
      <c r="K96" s="19"/>
      <c r="L96" s="19"/>
      <c r="M96" s="19"/>
      <c r="N96" s="6"/>
      <c r="O96" s="6"/>
    </row>
    <row r="97" spans="1:15" ht="18" customHeight="1" x14ac:dyDescent="0.3">
      <c r="A97" s="19"/>
      <c r="B97" s="89"/>
      <c r="C97" s="91"/>
      <c r="D97" s="16"/>
      <c r="E97" s="34" t="s">
        <v>14</v>
      </c>
      <c r="F97" s="35">
        <v>0</v>
      </c>
      <c r="G97" s="35">
        <v>0</v>
      </c>
      <c r="H97" s="30"/>
      <c r="I97" s="19"/>
      <c r="J97" s="19"/>
      <c r="K97" s="19"/>
      <c r="L97" s="19"/>
      <c r="M97" s="19"/>
      <c r="N97" s="6"/>
      <c r="O97" s="6"/>
    </row>
    <row r="98" spans="1:15" ht="27.6" x14ac:dyDescent="0.3">
      <c r="A98" s="19"/>
      <c r="B98" s="89" t="s">
        <v>52</v>
      </c>
      <c r="C98" s="53" t="s">
        <v>53</v>
      </c>
      <c r="D98" s="13" t="s">
        <v>9</v>
      </c>
      <c r="E98" s="42" t="s">
        <v>18</v>
      </c>
      <c r="F98" s="17" t="s">
        <v>54</v>
      </c>
      <c r="G98" s="17" t="s">
        <v>55</v>
      </c>
      <c r="H98" s="19"/>
      <c r="I98" s="19"/>
      <c r="J98" s="19"/>
      <c r="K98" s="19"/>
      <c r="L98" s="19"/>
      <c r="M98" s="19"/>
      <c r="N98" s="6"/>
      <c r="O98" s="6"/>
    </row>
    <row r="99" spans="1:15" ht="140.1" customHeight="1" x14ac:dyDescent="0.3">
      <c r="A99" s="19"/>
      <c r="B99" s="89"/>
      <c r="C99" s="86" t="s">
        <v>86</v>
      </c>
      <c r="D99" s="82"/>
      <c r="E99" s="79" t="s">
        <v>14</v>
      </c>
      <c r="F99" s="73"/>
      <c r="G99" s="76"/>
      <c r="H99" s="19"/>
      <c r="I99" s="19"/>
      <c r="J99" s="19"/>
      <c r="K99" s="19"/>
      <c r="L99" s="19"/>
      <c r="M99" s="19"/>
      <c r="N99" s="6"/>
      <c r="O99" s="6"/>
    </row>
    <row r="100" spans="1:15" ht="18" customHeight="1" x14ac:dyDescent="0.3">
      <c r="A100" s="19"/>
      <c r="B100" s="89"/>
      <c r="C100" s="87"/>
      <c r="D100" s="83"/>
      <c r="E100" s="80"/>
      <c r="F100" s="74"/>
      <c r="G100" s="77"/>
      <c r="H100" s="19"/>
      <c r="I100" s="19"/>
      <c r="J100" s="19"/>
      <c r="K100" s="19"/>
      <c r="L100" s="19"/>
      <c r="M100" s="19"/>
      <c r="N100" s="6"/>
      <c r="O100" s="6"/>
    </row>
    <row r="101" spans="1:15" ht="18" customHeight="1" x14ac:dyDescent="0.3">
      <c r="A101" s="19"/>
      <c r="B101" s="89"/>
      <c r="C101" s="88"/>
      <c r="D101" s="84"/>
      <c r="E101" s="81"/>
      <c r="F101" s="75"/>
      <c r="G101" s="78"/>
      <c r="H101" s="19"/>
      <c r="I101" s="19"/>
      <c r="J101" s="19"/>
      <c r="K101" s="19"/>
      <c r="L101" s="19"/>
      <c r="M101" s="19"/>
      <c r="N101" s="6"/>
      <c r="O101" s="6"/>
    </row>
    <row r="102" spans="1:15" ht="36" customHeight="1" x14ac:dyDescent="0.3">
      <c r="A102" s="19"/>
      <c r="B102" s="56"/>
      <c r="C102" s="55" t="s">
        <v>56</v>
      </c>
      <c r="D102" s="26"/>
      <c r="E102" s="27"/>
      <c r="F102" s="28"/>
      <c r="G102" s="27"/>
      <c r="H102" s="19"/>
      <c r="I102" s="19"/>
      <c r="J102" s="19"/>
      <c r="K102" s="19"/>
      <c r="L102" s="19"/>
      <c r="M102" s="19"/>
      <c r="N102" s="6"/>
      <c r="O102" s="6"/>
    </row>
    <row r="103" spans="1:15" x14ac:dyDescent="0.3">
      <c r="A103" s="19"/>
      <c r="B103" s="19"/>
      <c r="C103" s="19" t="s">
        <v>57</v>
      </c>
      <c r="D103" s="6"/>
      <c r="E103" s="6"/>
      <c r="F103" s="6"/>
      <c r="G103" s="6"/>
      <c r="H103" s="19"/>
      <c r="I103" s="19"/>
      <c r="J103" s="19"/>
      <c r="K103" s="19"/>
      <c r="L103" s="19"/>
      <c r="M103" s="19"/>
      <c r="N103" s="6"/>
      <c r="O103" s="6"/>
    </row>
    <row r="104" spans="1:15" x14ac:dyDescent="0.3">
      <c r="A104" s="19"/>
      <c r="B104" s="19"/>
      <c r="C104" s="19"/>
      <c r="D104" s="6"/>
      <c r="E104" s="6"/>
      <c r="F104" s="6"/>
      <c r="G104" s="6"/>
      <c r="H104" s="19"/>
      <c r="I104" s="19"/>
      <c r="J104" s="19"/>
      <c r="K104" s="19"/>
      <c r="L104" s="19"/>
      <c r="M104" s="19"/>
      <c r="N104" s="6"/>
      <c r="O104" s="6"/>
    </row>
    <row r="105" spans="1:15" x14ac:dyDescent="0.3">
      <c r="A105" s="19"/>
      <c r="B105" s="19"/>
      <c r="C105" s="19"/>
      <c r="D105" s="6"/>
      <c r="E105" s="6"/>
      <c r="F105" s="6"/>
      <c r="G105" s="6"/>
      <c r="H105" s="19"/>
      <c r="I105" s="19"/>
      <c r="J105" s="19"/>
      <c r="K105" s="19"/>
      <c r="L105" s="19"/>
      <c r="M105" s="19"/>
      <c r="N105" s="6"/>
      <c r="O105" s="6"/>
    </row>
  </sheetData>
  <sheetProtection sheet="1" formatCells="0" formatColumns="0" formatRows="0" insertColumns="0" insertHyperlinks="0" deleteColumns="0" deleteRows="0" sort="0" autoFilter="0" pivotTables="0"/>
  <mergeCells count="49">
    <mergeCell ref="D2:H2"/>
    <mergeCell ref="D3:H3"/>
    <mergeCell ref="D4:H4"/>
    <mergeCell ref="K37:K44"/>
    <mergeCell ref="D5:D6"/>
    <mergeCell ref="F10:G10"/>
    <mergeCell ref="F11:G11"/>
    <mergeCell ref="F12:G12"/>
    <mergeCell ref="F13:G13"/>
    <mergeCell ref="F14:G14"/>
    <mergeCell ref="F15:G15"/>
    <mergeCell ref="F16:G16"/>
    <mergeCell ref="K46:K53"/>
    <mergeCell ref="K55:K65"/>
    <mergeCell ref="K67:K77"/>
    <mergeCell ref="F5:G6"/>
    <mergeCell ref="E28:G28"/>
    <mergeCell ref="E5:E6"/>
    <mergeCell ref="F7:G7"/>
    <mergeCell ref="F8:G8"/>
    <mergeCell ref="F9:G9"/>
    <mergeCell ref="F17:G17"/>
    <mergeCell ref="F18:G18"/>
    <mergeCell ref="H5:H6"/>
    <mergeCell ref="E85:G85"/>
    <mergeCell ref="C21:C26"/>
    <mergeCell ref="B36:B44"/>
    <mergeCell ref="B54:B65"/>
    <mergeCell ref="B66:B77"/>
    <mergeCell ref="C67:C77"/>
    <mergeCell ref="C46:C53"/>
    <mergeCell ref="B45:B53"/>
    <mergeCell ref="C55:C65"/>
    <mergeCell ref="F99:F101"/>
    <mergeCell ref="G99:G101"/>
    <mergeCell ref="E99:E101"/>
    <mergeCell ref="D99:D101"/>
    <mergeCell ref="A19:B19"/>
    <mergeCell ref="C81:C83"/>
    <mergeCell ref="C99:C101"/>
    <mergeCell ref="B80:B83"/>
    <mergeCell ref="B84:B97"/>
    <mergeCell ref="B98:B101"/>
    <mergeCell ref="B20:B26"/>
    <mergeCell ref="C28:C35"/>
    <mergeCell ref="B27:B35"/>
    <mergeCell ref="C37:C44"/>
    <mergeCell ref="C85:C97"/>
    <mergeCell ref="B78:B79"/>
  </mergeCells>
  <conditionalFormatting sqref="I37:I44">
    <cfRule type="containsText" dxfId="21" priority="15" operator="containsText" text="překročeno">
      <formula>NOT(ISERROR(SEARCH("překročeno",I37)))</formula>
    </cfRule>
  </conditionalFormatting>
  <conditionalFormatting sqref="I55:I65">
    <cfRule type="containsText" dxfId="20" priority="13" operator="containsText" text="překročeno">
      <formula>NOT(ISERROR(SEARCH("překročeno",I55)))</formula>
    </cfRule>
  </conditionalFormatting>
  <conditionalFormatting sqref="I79">
    <cfRule type="containsText" dxfId="19" priority="11" operator="containsText" text="překročeno">
      <formula>NOT(ISERROR(SEARCH("překročeno",I79)))</formula>
    </cfRule>
  </conditionalFormatting>
  <conditionalFormatting sqref="I67:I77">
    <cfRule type="containsText" dxfId="18" priority="10" operator="containsText" text="překročeno">
      <formula>NOT(ISERROR(SEARCH("překročeno",I67)))</formula>
    </cfRule>
  </conditionalFormatting>
  <conditionalFormatting sqref="K37:K44">
    <cfRule type="cellIs" dxfId="17" priority="6" operator="greaterThanOrEqual">
      <formula>0.1</formula>
    </cfRule>
  </conditionalFormatting>
  <conditionalFormatting sqref="I46:I53">
    <cfRule type="containsText" dxfId="16" priority="7" operator="containsText" text="překročeno">
      <formula>NOT(ISERROR(SEARCH("překročeno",I46)))</formula>
    </cfRule>
  </conditionalFormatting>
  <conditionalFormatting sqref="K46:K53">
    <cfRule type="cellIs" dxfId="15" priority="4" operator="greaterThanOrEqual">
      <formula>0.15</formula>
    </cfRule>
  </conditionalFormatting>
  <conditionalFormatting sqref="K55:K65">
    <cfRule type="cellIs" dxfId="14" priority="3" operator="greaterThan">
      <formula>0.5</formula>
    </cfRule>
  </conditionalFormatting>
  <conditionalFormatting sqref="K67:K77">
    <cfRule type="cellIs" dxfId="13" priority="2" operator="greaterThan">
      <formula>0.5</formula>
    </cfRule>
  </conditionalFormatting>
  <conditionalFormatting sqref="J79">
    <cfRule type="cellIs" dxfId="12" priority="1" operator="greaterThan">
      <formula>0.3</formula>
    </cfRule>
  </conditionalFormatting>
  <pageMargins left="0.7" right="0.7" top="0.78740157499999996" bottom="0.78740157499999996" header="0.3" footer="0.3"/>
  <pageSetup paperSize="9" orientation="portrait" r:id="rId1"/>
  <tableParts count="2">
    <tablePart r:id="rId2"/>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CC75A6-3A07-40B9-9A9C-2909F1713854}">
  <dimension ref="A1:R95"/>
  <sheetViews>
    <sheetView tabSelected="1" workbookViewId="0">
      <selection activeCell="P18" sqref="P18"/>
    </sheetView>
  </sheetViews>
  <sheetFormatPr defaultColWidth="9.109375" defaultRowHeight="14.4" x14ac:dyDescent="0.3"/>
  <cols>
    <col min="1" max="1" width="5.88671875" customWidth="1"/>
    <col min="2" max="2" width="4.33203125" customWidth="1"/>
    <col min="3" max="3" width="37.6640625" customWidth="1"/>
    <col min="4" max="4" width="4.88671875" style="7" customWidth="1"/>
    <col min="5" max="5" width="11.109375" style="7" customWidth="1"/>
    <col min="6" max="6" width="18.5546875" style="7" customWidth="1"/>
    <col min="7" max="7" width="18.88671875" style="7" customWidth="1"/>
    <col min="8" max="8" width="19.44140625" customWidth="1"/>
    <col min="9" max="9" width="14.44140625" customWidth="1"/>
    <col min="10" max="11" width="15.6640625" customWidth="1"/>
    <col min="12" max="13" width="11.109375" hidden="1" customWidth="1"/>
    <col min="14" max="15" width="9.109375" hidden="1" customWidth="1"/>
    <col min="17" max="16384" width="9.109375" style="7"/>
  </cols>
  <sheetData>
    <row r="1" spans="3:18" x14ac:dyDescent="0.3">
      <c r="C1" s="19"/>
      <c r="D1" s="6"/>
      <c r="E1" s="6"/>
      <c r="F1" s="6"/>
      <c r="G1" s="6"/>
      <c r="H1" s="19"/>
      <c r="I1" s="19"/>
      <c r="J1" s="19"/>
      <c r="K1" s="19"/>
      <c r="L1" s="19"/>
      <c r="M1" s="19"/>
      <c r="N1" s="19"/>
      <c r="O1" s="19"/>
      <c r="P1" s="19"/>
      <c r="Q1" s="6"/>
      <c r="R1" s="6"/>
    </row>
    <row r="2" spans="3:18" ht="18" customHeight="1" x14ac:dyDescent="0.3">
      <c r="C2" s="44" t="s">
        <v>6</v>
      </c>
      <c r="D2" s="108"/>
      <c r="E2" s="108"/>
      <c r="F2" s="108"/>
      <c r="G2" s="108"/>
      <c r="H2" s="108"/>
      <c r="I2" s="19"/>
      <c r="J2" s="19"/>
      <c r="K2" s="19"/>
      <c r="L2" s="19"/>
      <c r="M2" s="19"/>
      <c r="N2" s="19"/>
      <c r="O2" s="19"/>
      <c r="P2" s="19"/>
      <c r="Q2" s="6"/>
      <c r="R2" s="6"/>
    </row>
    <row r="3" spans="3:18" ht="16.5" customHeight="1" x14ac:dyDescent="0.3">
      <c r="C3" s="44" t="s">
        <v>7</v>
      </c>
      <c r="D3" s="108"/>
      <c r="E3" s="108"/>
      <c r="F3" s="108"/>
      <c r="G3" s="108"/>
      <c r="H3" s="108"/>
      <c r="I3" s="19"/>
      <c r="J3" s="19"/>
      <c r="K3" s="19"/>
      <c r="L3" s="19"/>
      <c r="M3" s="19"/>
      <c r="N3" s="19"/>
      <c r="O3" s="19"/>
      <c r="P3" s="19"/>
      <c r="Q3" s="6"/>
      <c r="R3" s="6"/>
    </row>
    <row r="4" spans="3:18" ht="18" customHeight="1" x14ac:dyDescent="0.3">
      <c r="C4" s="45" t="s">
        <v>8</v>
      </c>
      <c r="D4" s="108"/>
      <c r="E4" s="108"/>
      <c r="F4" s="108"/>
      <c r="G4" s="108"/>
      <c r="H4" s="108"/>
      <c r="I4" s="19"/>
      <c r="J4" s="19"/>
      <c r="K4" s="19"/>
      <c r="L4" s="19"/>
      <c r="M4" s="19"/>
      <c r="N4" s="19"/>
      <c r="O4" s="19"/>
      <c r="P4" s="19"/>
      <c r="Q4" s="6"/>
      <c r="R4" s="6"/>
    </row>
    <row r="5" spans="3:18" ht="15" customHeight="1" x14ac:dyDescent="0.3">
      <c r="C5" s="46"/>
      <c r="D5" s="109" t="s">
        <v>9</v>
      </c>
      <c r="E5" s="101" t="s">
        <v>10</v>
      </c>
      <c r="F5" s="97" t="s">
        <v>92</v>
      </c>
      <c r="G5" s="98"/>
      <c r="H5" s="107" t="s">
        <v>90</v>
      </c>
      <c r="I5" s="19"/>
      <c r="J5" s="19"/>
      <c r="K5" s="19"/>
      <c r="L5" s="19"/>
      <c r="M5" s="19"/>
      <c r="N5" s="19"/>
      <c r="O5" s="19"/>
      <c r="P5" s="19"/>
      <c r="Q5" s="6"/>
      <c r="R5" s="6"/>
    </row>
    <row r="6" spans="3:18" x14ac:dyDescent="0.3">
      <c r="C6" s="47"/>
      <c r="D6" s="110"/>
      <c r="E6" s="102"/>
      <c r="F6" s="99"/>
      <c r="G6" s="100"/>
      <c r="H6" s="107"/>
      <c r="I6" s="20"/>
      <c r="J6" s="19"/>
      <c r="K6" s="19"/>
      <c r="L6" s="19"/>
      <c r="M6" s="19"/>
      <c r="N6" s="19"/>
      <c r="O6" s="19"/>
      <c r="P6" s="19"/>
      <c r="Q6" s="6"/>
      <c r="R6" s="6"/>
    </row>
    <row r="7" spans="3:18" ht="18" customHeight="1" x14ac:dyDescent="0.3">
      <c r="C7" s="48" t="s">
        <v>11</v>
      </c>
      <c r="D7" s="8" t="s">
        <v>12</v>
      </c>
      <c r="E7" s="39"/>
      <c r="F7" s="103">
        <v>0</v>
      </c>
      <c r="G7" s="104"/>
      <c r="H7" s="39"/>
      <c r="I7" s="19"/>
      <c r="J7" s="19"/>
      <c r="K7" s="19"/>
      <c r="L7" s="19"/>
      <c r="M7" s="19"/>
      <c r="N7" s="19"/>
      <c r="O7" s="19"/>
      <c r="P7" s="19"/>
      <c r="Q7" s="6"/>
      <c r="R7" s="6"/>
    </row>
    <row r="8" spans="3:18" ht="18" customHeight="1" x14ac:dyDescent="0.3">
      <c r="C8" s="49" t="s">
        <v>13</v>
      </c>
      <c r="D8" s="10" t="s">
        <v>12</v>
      </c>
      <c r="E8" s="40" t="s">
        <v>14</v>
      </c>
      <c r="F8" s="103">
        <v>0</v>
      </c>
      <c r="G8" s="104"/>
      <c r="H8" s="40" t="s">
        <v>14</v>
      </c>
      <c r="I8" s="19"/>
      <c r="J8" s="19"/>
      <c r="K8" s="19"/>
      <c r="L8" s="19"/>
      <c r="M8" s="19"/>
      <c r="N8" s="19"/>
      <c r="O8" s="19"/>
      <c r="P8" s="19"/>
      <c r="Q8" s="6"/>
      <c r="R8" s="6"/>
    </row>
    <row r="9" spans="3:18" ht="18" customHeight="1" x14ac:dyDescent="0.3">
      <c r="C9" s="49" t="s">
        <v>91</v>
      </c>
      <c r="D9" s="9"/>
      <c r="E9" s="40" t="s">
        <v>14</v>
      </c>
      <c r="F9" s="103">
        <v>0</v>
      </c>
      <c r="G9" s="104"/>
      <c r="H9" s="40" t="s">
        <v>14</v>
      </c>
      <c r="I9" s="19"/>
      <c r="J9" s="19"/>
      <c r="K9" s="19"/>
      <c r="L9" s="19"/>
      <c r="M9" s="19"/>
      <c r="N9" s="19"/>
      <c r="O9" s="19"/>
      <c r="P9" s="19"/>
      <c r="Q9" s="6"/>
      <c r="R9" s="6"/>
    </row>
    <row r="10" spans="3:18" ht="18" customHeight="1" x14ac:dyDescent="0.3">
      <c r="C10" s="49" t="s">
        <v>91</v>
      </c>
      <c r="D10" s="9"/>
      <c r="E10" s="40" t="s">
        <v>14</v>
      </c>
      <c r="F10" s="103">
        <v>1</v>
      </c>
      <c r="G10" s="104"/>
      <c r="H10" s="40" t="s">
        <v>14</v>
      </c>
      <c r="I10" s="19"/>
      <c r="J10" s="19"/>
      <c r="K10" s="19"/>
      <c r="L10" s="19"/>
      <c r="M10" s="19"/>
      <c r="N10" s="19"/>
      <c r="O10" s="19"/>
      <c r="P10" s="19"/>
      <c r="Q10" s="6"/>
      <c r="R10" s="6"/>
    </row>
    <row r="11" spans="3:18" ht="18" customHeight="1" x14ac:dyDescent="0.3">
      <c r="C11" s="49" t="s">
        <v>91</v>
      </c>
      <c r="D11" s="9"/>
      <c r="E11" s="40" t="s">
        <v>14</v>
      </c>
      <c r="F11" s="103">
        <v>2</v>
      </c>
      <c r="G11" s="104"/>
      <c r="H11" s="40" t="s">
        <v>14</v>
      </c>
      <c r="I11" s="19"/>
      <c r="J11" s="19"/>
      <c r="K11" s="19"/>
      <c r="L11" s="19"/>
      <c r="M11" s="19"/>
      <c r="N11" s="19"/>
      <c r="O11" s="19"/>
      <c r="P11" s="19"/>
      <c r="Q11" s="6"/>
      <c r="R11" s="6"/>
    </row>
    <row r="12" spans="3:18" ht="18" customHeight="1" x14ac:dyDescent="0.3">
      <c r="C12" s="49" t="s">
        <v>91</v>
      </c>
      <c r="D12" s="9"/>
      <c r="E12" s="40" t="s">
        <v>14</v>
      </c>
      <c r="F12" s="103">
        <v>3</v>
      </c>
      <c r="G12" s="104"/>
      <c r="H12" s="40" t="s">
        <v>14</v>
      </c>
      <c r="I12" s="19"/>
      <c r="J12" s="19"/>
      <c r="K12" s="19"/>
      <c r="L12" s="19"/>
      <c r="M12" s="19"/>
      <c r="N12" s="19"/>
      <c r="O12" s="19"/>
      <c r="P12" s="19"/>
      <c r="Q12" s="6"/>
      <c r="R12" s="6"/>
    </row>
    <row r="13" spans="3:18" ht="18" customHeight="1" x14ac:dyDescent="0.3">
      <c r="C13" s="49" t="s">
        <v>91</v>
      </c>
      <c r="D13" s="9"/>
      <c r="E13" s="40" t="s">
        <v>14</v>
      </c>
      <c r="F13" s="103">
        <v>4</v>
      </c>
      <c r="G13" s="104"/>
      <c r="H13" s="40" t="s">
        <v>14</v>
      </c>
      <c r="I13" s="19"/>
      <c r="J13" s="19"/>
      <c r="K13" s="19"/>
      <c r="L13" s="19"/>
      <c r="M13" s="19"/>
      <c r="N13" s="19"/>
      <c r="O13" s="19"/>
      <c r="P13" s="19"/>
      <c r="Q13" s="6"/>
      <c r="R13" s="6"/>
    </row>
    <row r="14" spans="3:18" ht="18" customHeight="1" x14ac:dyDescent="0.3">
      <c r="C14" s="49" t="s">
        <v>91</v>
      </c>
      <c r="D14" s="9"/>
      <c r="E14" s="40" t="s">
        <v>14</v>
      </c>
      <c r="F14" s="103">
        <v>5</v>
      </c>
      <c r="G14" s="104"/>
      <c r="H14" s="40" t="s">
        <v>14</v>
      </c>
      <c r="I14" s="19"/>
      <c r="J14" s="19"/>
      <c r="K14" s="19"/>
      <c r="L14" s="19"/>
      <c r="M14" s="19"/>
      <c r="N14" s="19"/>
      <c r="O14" s="19"/>
      <c r="P14" s="19"/>
      <c r="Q14" s="6"/>
      <c r="R14" s="6"/>
    </row>
    <row r="15" spans="3:18" ht="18" customHeight="1" x14ac:dyDescent="0.3">
      <c r="C15" s="49" t="s">
        <v>91</v>
      </c>
      <c r="D15" s="9"/>
      <c r="E15" s="40" t="s">
        <v>14</v>
      </c>
      <c r="F15" s="103">
        <v>6</v>
      </c>
      <c r="G15" s="104"/>
      <c r="H15" s="40" t="s">
        <v>14</v>
      </c>
      <c r="I15" s="19"/>
      <c r="J15" s="19"/>
      <c r="K15" s="19"/>
      <c r="L15" s="19"/>
      <c r="M15" s="19"/>
      <c r="N15" s="19"/>
      <c r="O15" s="19"/>
      <c r="P15" s="19"/>
      <c r="Q15" s="6"/>
      <c r="R15" s="6"/>
    </row>
    <row r="16" spans="3:18" ht="18" customHeight="1" x14ac:dyDescent="0.3">
      <c r="C16" s="49" t="s">
        <v>91</v>
      </c>
      <c r="D16" s="9"/>
      <c r="E16" s="40" t="s">
        <v>14</v>
      </c>
      <c r="F16" s="103">
        <v>7</v>
      </c>
      <c r="G16" s="104"/>
      <c r="H16" s="40" t="s">
        <v>14</v>
      </c>
      <c r="I16" s="19"/>
      <c r="J16" s="19"/>
      <c r="K16" s="19"/>
      <c r="L16" s="19"/>
      <c r="M16" s="19"/>
      <c r="N16" s="19"/>
      <c r="O16" s="19"/>
      <c r="P16" s="19"/>
      <c r="Q16" s="6"/>
      <c r="R16" s="6"/>
    </row>
    <row r="17" spans="1:18" ht="18" customHeight="1" x14ac:dyDescent="0.3">
      <c r="C17" s="49" t="s">
        <v>91</v>
      </c>
      <c r="D17" s="9"/>
      <c r="E17" s="40" t="s">
        <v>14</v>
      </c>
      <c r="F17" s="103">
        <v>0</v>
      </c>
      <c r="G17" s="104"/>
      <c r="H17" s="40" t="s">
        <v>14</v>
      </c>
      <c r="I17" s="19"/>
      <c r="J17" s="19"/>
      <c r="K17" s="19"/>
      <c r="L17" s="19"/>
      <c r="M17" s="19"/>
      <c r="N17" s="19"/>
      <c r="O17" s="19"/>
      <c r="P17" s="19"/>
      <c r="Q17" s="6"/>
      <c r="R17" s="6"/>
    </row>
    <row r="18" spans="1:18" ht="18" customHeight="1" x14ac:dyDescent="0.3">
      <c r="C18" s="50" t="s">
        <v>91</v>
      </c>
      <c r="D18" s="11"/>
      <c r="E18" s="40" t="s">
        <v>14</v>
      </c>
      <c r="F18" s="105">
        <v>0</v>
      </c>
      <c r="G18" s="106"/>
      <c r="H18" s="40" t="s">
        <v>14</v>
      </c>
      <c r="I18" s="19"/>
      <c r="J18" s="19"/>
      <c r="K18" s="19"/>
      <c r="L18" s="19"/>
      <c r="M18" s="19"/>
      <c r="N18" s="19"/>
      <c r="O18" s="19"/>
      <c r="P18" s="19"/>
      <c r="Q18" s="6"/>
      <c r="R18" s="6"/>
    </row>
    <row r="19" spans="1:18" x14ac:dyDescent="0.3">
      <c r="A19" s="112" t="s">
        <v>58</v>
      </c>
      <c r="B19" s="112"/>
      <c r="C19" s="51"/>
      <c r="D19" s="12"/>
      <c r="E19" s="12"/>
      <c r="F19" s="12"/>
      <c r="G19" s="12"/>
      <c r="H19" s="19"/>
      <c r="I19" s="19"/>
      <c r="J19" s="19"/>
      <c r="K19" s="19"/>
      <c r="L19" s="19"/>
      <c r="M19" s="19"/>
      <c r="N19" s="19"/>
      <c r="O19" s="19"/>
      <c r="P19" s="19"/>
      <c r="Q19" s="6"/>
      <c r="R19" s="6"/>
    </row>
    <row r="20" spans="1:18" ht="30" customHeight="1" x14ac:dyDescent="0.3">
      <c r="B20" s="111" t="s">
        <v>59</v>
      </c>
      <c r="C20" s="53" t="s">
        <v>22</v>
      </c>
      <c r="D20" s="13" t="s">
        <v>9</v>
      </c>
      <c r="E20" s="42" t="s">
        <v>18</v>
      </c>
      <c r="F20" s="14" t="s">
        <v>19</v>
      </c>
      <c r="G20" s="15" t="s">
        <v>20</v>
      </c>
      <c r="H20" s="29"/>
      <c r="I20" s="21"/>
      <c r="J20" s="19"/>
      <c r="K20" s="19"/>
      <c r="L20" s="19"/>
      <c r="M20" s="19"/>
      <c r="N20" s="19"/>
      <c r="O20" s="19"/>
      <c r="P20" s="19"/>
      <c r="Q20" s="6"/>
      <c r="R20" s="6"/>
    </row>
    <row r="21" spans="1:18" ht="37.200000000000003" customHeight="1" x14ac:dyDescent="0.3">
      <c r="B21" s="111"/>
      <c r="C21" s="91" t="s">
        <v>60</v>
      </c>
      <c r="D21" s="16"/>
      <c r="E21" s="92" t="s">
        <v>61</v>
      </c>
      <c r="F21" s="93"/>
      <c r="G21" s="93"/>
      <c r="H21" s="29"/>
      <c r="I21" s="21"/>
      <c r="J21" s="19"/>
      <c r="K21" s="19"/>
      <c r="L21" s="19"/>
      <c r="M21" s="19"/>
      <c r="N21" s="19"/>
      <c r="O21" s="19"/>
      <c r="P21" s="19"/>
      <c r="Q21" s="6"/>
      <c r="R21" s="6"/>
    </row>
    <row r="22" spans="1:18" ht="18" customHeight="1" x14ac:dyDescent="0.3">
      <c r="B22" s="111"/>
      <c r="C22" s="91"/>
      <c r="D22" s="16"/>
      <c r="E22" s="34"/>
      <c r="F22" s="35">
        <v>0</v>
      </c>
      <c r="G22" s="35">
        <v>0</v>
      </c>
      <c r="H22" s="30"/>
      <c r="I22" s="19"/>
      <c r="J22" s="19"/>
      <c r="K22" s="19"/>
      <c r="L22" s="19"/>
      <c r="M22" s="19"/>
      <c r="N22" s="19"/>
      <c r="O22" s="19"/>
      <c r="P22" s="19"/>
      <c r="Q22" s="6"/>
      <c r="R22" s="6"/>
    </row>
    <row r="23" spans="1:18" ht="18" customHeight="1" x14ac:dyDescent="0.3">
      <c r="B23" s="111"/>
      <c r="C23" s="91"/>
      <c r="D23" s="16"/>
      <c r="E23" s="34"/>
      <c r="F23" s="35">
        <v>0</v>
      </c>
      <c r="G23" s="35">
        <v>0</v>
      </c>
      <c r="H23" s="30"/>
      <c r="I23" s="19"/>
      <c r="J23" s="19"/>
      <c r="K23" s="19"/>
      <c r="L23" s="19"/>
      <c r="M23" s="19"/>
      <c r="N23" s="19"/>
      <c r="O23" s="19"/>
      <c r="P23" s="19"/>
      <c r="Q23" s="6"/>
      <c r="R23" s="6"/>
    </row>
    <row r="24" spans="1:18" ht="18" customHeight="1" x14ac:dyDescent="0.3">
      <c r="B24" s="111"/>
      <c r="C24" s="91"/>
      <c r="D24" s="16"/>
      <c r="E24" s="34"/>
      <c r="F24" s="35">
        <v>0</v>
      </c>
      <c r="G24" s="35">
        <v>0</v>
      </c>
      <c r="H24" s="30"/>
      <c r="I24" s="19"/>
      <c r="J24" s="19"/>
      <c r="K24" s="19"/>
      <c r="L24" s="19"/>
      <c r="M24" s="19"/>
      <c r="N24" s="19"/>
      <c r="O24" s="19"/>
      <c r="P24" s="19"/>
      <c r="Q24" s="6"/>
      <c r="R24" s="6"/>
    </row>
    <row r="25" spans="1:18" ht="18" customHeight="1" x14ac:dyDescent="0.3">
      <c r="B25" s="111"/>
      <c r="C25" s="91"/>
      <c r="D25" s="16"/>
      <c r="E25" s="34"/>
      <c r="F25" s="35">
        <v>0</v>
      </c>
      <c r="G25" s="35">
        <v>0</v>
      </c>
      <c r="H25" s="30"/>
      <c r="I25" s="19"/>
      <c r="J25" s="19"/>
      <c r="K25" s="19"/>
      <c r="L25" s="19"/>
      <c r="M25" s="19"/>
      <c r="N25" s="19"/>
      <c r="O25" s="19"/>
      <c r="P25" s="19"/>
      <c r="Q25" s="6"/>
      <c r="R25" s="6"/>
    </row>
    <row r="26" spans="1:18" ht="18" customHeight="1" x14ac:dyDescent="0.3">
      <c r="B26" s="111"/>
      <c r="C26" s="91"/>
      <c r="D26" s="16"/>
      <c r="E26" s="34"/>
      <c r="F26" s="35">
        <v>0</v>
      </c>
      <c r="G26" s="35">
        <v>0</v>
      </c>
      <c r="H26" s="30"/>
      <c r="I26" s="19"/>
      <c r="J26" s="19"/>
      <c r="K26" s="19"/>
      <c r="L26" s="19"/>
      <c r="M26" s="19"/>
      <c r="N26" s="19"/>
      <c r="O26" s="19"/>
      <c r="P26" s="19"/>
      <c r="Q26" s="6"/>
      <c r="R26" s="6"/>
    </row>
    <row r="27" spans="1:18" ht="18" customHeight="1" x14ac:dyDescent="0.3">
      <c r="B27" s="111"/>
      <c r="C27" s="91"/>
      <c r="D27" s="16"/>
      <c r="E27" s="34"/>
      <c r="F27" s="35">
        <v>0</v>
      </c>
      <c r="G27" s="35">
        <v>0</v>
      </c>
      <c r="H27" s="30"/>
      <c r="I27" s="19"/>
      <c r="J27" s="19"/>
      <c r="K27" s="19"/>
      <c r="L27" s="19"/>
      <c r="M27" s="19"/>
      <c r="N27" s="19"/>
      <c r="O27" s="19"/>
      <c r="P27" s="19"/>
      <c r="Q27" s="6"/>
      <c r="R27" s="6"/>
    </row>
    <row r="28" spans="1:18" ht="18" customHeight="1" x14ac:dyDescent="0.3">
      <c r="B28" s="111"/>
      <c r="C28" s="91"/>
      <c r="D28" s="16"/>
      <c r="E28" s="34"/>
      <c r="F28" s="35">
        <v>0</v>
      </c>
      <c r="G28" s="35">
        <v>0</v>
      </c>
      <c r="H28" s="29"/>
      <c r="I28" s="21"/>
      <c r="J28" s="19"/>
      <c r="K28" s="19"/>
      <c r="L28" s="19"/>
      <c r="M28" s="19"/>
      <c r="N28" s="19"/>
      <c r="O28" s="19"/>
      <c r="P28" s="19"/>
      <c r="Q28" s="6"/>
      <c r="R28" s="6"/>
    </row>
    <row r="29" spans="1:18" ht="38.25" customHeight="1" x14ac:dyDescent="0.3">
      <c r="B29" s="111" t="s">
        <v>62</v>
      </c>
      <c r="C29" s="53" t="s">
        <v>26</v>
      </c>
      <c r="D29" s="13" t="s">
        <v>9</v>
      </c>
      <c r="E29" s="42" t="s">
        <v>18</v>
      </c>
      <c r="F29" s="14" t="s">
        <v>19</v>
      </c>
      <c r="G29" s="14" t="s">
        <v>20</v>
      </c>
      <c r="H29" s="43">
        <v>0.1</v>
      </c>
      <c r="I29" s="22">
        <f>F8*0.1</f>
        <v>0</v>
      </c>
      <c r="J29" s="57" t="s">
        <v>27</v>
      </c>
      <c r="K29" s="57" t="s">
        <v>28</v>
      </c>
      <c r="L29" s="19"/>
      <c r="M29" s="19"/>
      <c r="N29" s="19"/>
      <c r="O29" s="19"/>
      <c r="P29" s="19"/>
      <c r="Q29" s="6"/>
      <c r="R29" s="6"/>
    </row>
    <row r="30" spans="1:18" ht="18" customHeight="1" x14ac:dyDescent="0.3">
      <c r="B30" s="111"/>
      <c r="C30" s="91" t="s">
        <v>63</v>
      </c>
      <c r="D30" s="16"/>
      <c r="E30" s="34"/>
      <c r="F30" s="35">
        <v>0</v>
      </c>
      <c r="G30" s="35">
        <v>0</v>
      </c>
      <c r="H30" s="36" t="str">
        <f>IF(E30=0,"",F30+G30)</f>
        <v/>
      </c>
      <c r="I30" s="33" t="str">
        <f>IF(OR($I$29=0,E30=0),"",IF(H30&lt;$I$29,"ok","překročeno"))</f>
        <v/>
      </c>
      <c r="J30" s="58" t="str">
        <f>IF(E30=0,"",(F30+G30)/$F$8)</f>
        <v/>
      </c>
      <c r="K30" s="95">
        <f>SUM(J30:J37)</f>
        <v>0</v>
      </c>
      <c r="L30" s="19"/>
      <c r="M30" s="19"/>
      <c r="N30" s="19"/>
      <c r="O30" s="19"/>
      <c r="P30" s="19"/>
      <c r="Q30" s="6"/>
      <c r="R30" s="6"/>
    </row>
    <row r="31" spans="1:18" ht="18" customHeight="1" x14ac:dyDescent="0.3">
      <c r="B31" s="111"/>
      <c r="C31" s="91"/>
      <c r="D31" s="16"/>
      <c r="E31" s="34"/>
      <c r="F31" s="35">
        <v>0</v>
      </c>
      <c r="G31" s="35">
        <v>0</v>
      </c>
      <c r="H31" s="36" t="str">
        <f>IF(E31=0,"",H30+F31+G31)</f>
        <v/>
      </c>
      <c r="I31" s="33" t="str">
        <f>IF(OR($I$29=0,E31=0),"",IF(H31&lt;$I$29,"ok","překročeno"))</f>
        <v/>
      </c>
      <c r="J31" s="58" t="str">
        <f t="shared" ref="J31:J37" si="0">IF(E31=0,"",(F31+G31)/$F$8)</f>
        <v/>
      </c>
      <c r="K31" s="96"/>
      <c r="L31" s="19"/>
      <c r="M31" s="19"/>
      <c r="N31" s="19"/>
      <c r="O31" s="19"/>
      <c r="P31" s="19"/>
      <c r="Q31" s="6"/>
      <c r="R31" s="6"/>
    </row>
    <row r="32" spans="1:18" ht="18" customHeight="1" x14ac:dyDescent="0.3">
      <c r="B32" s="111"/>
      <c r="C32" s="91"/>
      <c r="D32" s="16"/>
      <c r="E32" s="34"/>
      <c r="F32" s="35">
        <v>0</v>
      </c>
      <c r="G32" s="35">
        <v>0</v>
      </c>
      <c r="H32" s="36" t="str">
        <f>IF(E32=0,"",H31+F32+G32)</f>
        <v/>
      </c>
      <c r="I32" s="33" t="str">
        <f t="shared" ref="I32:I37" si="1">IF(OR($I$29=0,E32=0),"",IF(H32&lt;$I$29,"ok","překročeno"))</f>
        <v/>
      </c>
      <c r="J32" s="58" t="str">
        <f t="shared" si="0"/>
        <v/>
      </c>
      <c r="K32" s="96"/>
      <c r="L32" s="19"/>
      <c r="M32" s="19"/>
      <c r="N32" s="19"/>
      <c r="O32" s="19"/>
      <c r="P32" s="19"/>
      <c r="Q32" s="6"/>
      <c r="R32" s="6"/>
    </row>
    <row r="33" spans="2:18" ht="18" customHeight="1" x14ac:dyDescent="0.3">
      <c r="B33" s="111"/>
      <c r="C33" s="91"/>
      <c r="D33" s="16"/>
      <c r="E33" s="34"/>
      <c r="F33" s="35">
        <v>0</v>
      </c>
      <c r="G33" s="35">
        <v>0</v>
      </c>
      <c r="H33" s="36" t="str">
        <f t="shared" ref="H33:H37" si="2">IF(E33=0,"",H32+F33+G33)</f>
        <v/>
      </c>
      <c r="I33" s="33" t="str">
        <f t="shared" si="1"/>
        <v/>
      </c>
      <c r="J33" s="58" t="str">
        <f t="shared" si="0"/>
        <v/>
      </c>
      <c r="K33" s="96"/>
      <c r="L33" s="19"/>
      <c r="M33" s="19"/>
      <c r="N33" s="19"/>
      <c r="O33" s="19"/>
      <c r="P33" s="19"/>
      <c r="Q33" s="6"/>
      <c r="R33" s="6"/>
    </row>
    <row r="34" spans="2:18" ht="18" customHeight="1" x14ac:dyDescent="0.3">
      <c r="B34" s="111"/>
      <c r="C34" s="91"/>
      <c r="D34" s="16"/>
      <c r="E34" s="34"/>
      <c r="F34" s="35">
        <v>0</v>
      </c>
      <c r="G34" s="35">
        <v>0</v>
      </c>
      <c r="H34" s="36" t="str">
        <f t="shared" si="2"/>
        <v/>
      </c>
      <c r="I34" s="33" t="str">
        <f>IF(OR($I$29=0,E34=0),"",IF(H34&lt;$I$29,"ok","překročeno"))</f>
        <v/>
      </c>
      <c r="J34" s="58" t="str">
        <f t="shared" si="0"/>
        <v/>
      </c>
      <c r="K34" s="96"/>
      <c r="L34" s="19"/>
      <c r="M34" s="19"/>
      <c r="N34" s="19"/>
      <c r="O34" s="19"/>
      <c r="P34" s="19"/>
      <c r="Q34" s="6"/>
      <c r="R34" s="6"/>
    </row>
    <row r="35" spans="2:18" ht="18" customHeight="1" x14ac:dyDescent="0.3">
      <c r="B35" s="111"/>
      <c r="C35" s="91"/>
      <c r="D35" s="16"/>
      <c r="E35" s="34"/>
      <c r="F35" s="35">
        <v>0</v>
      </c>
      <c r="G35" s="35">
        <v>0</v>
      </c>
      <c r="H35" s="36" t="str">
        <f t="shared" si="2"/>
        <v/>
      </c>
      <c r="I35" s="33" t="str">
        <f t="shared" si="1"/>
        <v/>
      </c>
      <c r="J35" s="58" t="str">
        <f t="shared" si="0"/>
        <v/>
      </c>
      <c r="K35" s="96"/>
      <c r="L35" s="19"/>
      <c r="M35" s="19"/>
      <c r="N35" s="19"/>
      <c r="O35" s="19"/>
      <c r="P35" s="19"/>
      <c r="Q35" s="6"/>
      <c r="R35" s="6"/>
    </row>
    <row r="36" spans="2:18" ht="18" customHeight="1" x14ac:dyDescent="0.3">
      <c r="B36" s="111"/>
      <c r="C36" s="91"/>
      <c r="D36" s="16"/>
      <c r="E36" s="34"/>
      <c r="F36" s="35">
        <v>0</v>
      </c>
      <c r="G36" s="35">
        <v>0</v>
      </c>
      <c r="H36" s="36" t="str">
        <f t="shared" si="2"/>
        <v/>
      </c>
      <c r="I36" s="33" t="str">
        <f t="shared" si="1"/>
        <v/>
      </c>
      <c r="J36" s="58" t="str">
        <f t="shared" si="0"/>
        <v/>
      </c>
      <c r="K36" s="96"/>
      <c r="L36" s="19"/>
      <c r="M36" s="19"/>
      <c r="N36" s="19"/>
      <c r="O36" s="19"/>
      <c r="P36" s="19"/>
      <c r="Q36" s="6"/>
      <c r="R36" s="6"/>
    </row>
    <row r="37" spans="2:18" ht="18" customHeight="1" x14ac:dyDescent="0.3">
      <c r="B37" s="111"/>
      <c r="C37" s="91"/>
      <c r="D37" s="16"/>
      <c r="E37" s="34"/>
      <c r="F37" s="35">
        <v>0</v>
      </c>
      <c r="G37" s="35">
        <v>0</v>
      </c>
      <c r="H37" s="36" t="str">
        <f t="shared" si="2"/>
        <v/>
      </c>
      <c r="I37" s="33" t="str">
        <f t="shared" si="1"/>
        <v/>
      </c>
      <c r="J37" s="58" t="str">
        <f t="shared" si="0"/>
        <v/>
      </c>
      <c r="K37" s="96"/>
      <c r="L37" s="19"/>
      <c r="M37" s="19"/>
      <c r="N37" s="19"/>
      <c r="O37" s="19"/>
      <c r="P37" s="19"/>
      <c r="Q37" s="6"/>
      <c r="R37" s="6"/>
    </row>
    <row r="38" spans="2:18" ht="38.25" customHeight="1" x14ac:dyDescent="0.3">
      <c r="B38" s="111" t="s">
        <v>62</v>
      </c>
      <c r="C38" s="53" t="s">
        <v>30</v>
      </c>
      <c r="D38" s="13" t="s">
        <v>9</v>
      </c>
      <c r="E38" s="42" t="s">
        <v>18</v>
      </c>
      <c r="F38" s="14" t="s">
        <v>19</v>
      </c>
      <c r="G38" s="14" t="s">
        <v>20</v>
      </c>
      <c r="H38" s="43">
        <v>0.15</v>
      </c>
      <c r="I38" s="22">
        <f>F8*0.15</f>
        <v>0</v>
      </c>
      <c r="J38" s="57" t="s">
        <v>27</v>
      </c>
      <c r="K38" s="57" t="s">
        <v>28</v>
      </c>
      <c r="L38" s="19"/>
      <c r="M38" s="19"/>
      <c r="N38" s="19"/>
      <c r="O38" s="19"/>
      <c r="P38" s="19"/>
      <c r="Q38" s="6"/>
      <c r="R38" s="6"/>
    </row>
    <row r="39" spans="2:18" ht="18" customHeight="1" x14ac:dyDescent="0.3">
      <c r="B39" s="111"/>
      <c r="C39" s="91" t="s">
        <v>64</v>
      </c>
      <c r="D39" s="16"/>
      <c r="E39" s="34"/>
      <c r="F39" s="35">
        <v>0</v>
      </c>
      <c r="G39" s="35">
        <v>0</v>
      </c>
      <c r="H39" s="36" t="str">
        <f>IF(E39=0,"",F39+G39)</f>
        <v/>
      </c>
      <c r="I39" s="33" t="str">
        <f>IF(OR($I$38=0,E39=0),"",IF(H39&lt;$I$38,"ok","překročeno"))</f>
        <v/>
      </c>
      <c r="J39" s="58" t="str">
        <f>IF(E39=0,"",(F39+G39)/$F$8)</f>
        <v/>
      </c>
      <c r="K39" s="95">
        <f>SUM(J39:J46)</f>
        <v>0</v>
      </c>
      <c r="L39" s="19"/>
      <c r="M39" s="19"/>
      <c r="N39" s="19"/>
      <c r="O39" s="19"/>
      <c r="P39" s="19"/>
      <c r="Q39" s="6"/>
      <c r="R39" s="6"/>
    </row>
    <row r="40" spans="2:18" ht="18" customHeight="1" x14ac:dyDescent="0.3">
      <c r="B40" s="111"/>
      <c r="C40" s="91"/>
      <c r="D40" s="16"/>
      <c r="E40" s="34"/>
      <c r="F40" s="35">
        <v>0</v>
      </c>
      <c r="G40" s="35">
        <v>0</v>
      </c>
      <c r="H40" s="36" t="str">
        <f>IF(E40=0,"",H39+F40+G40)</f>
        <v/>
      </c>
      <c r="I40" s="33" t="str">
        <f t="shared" ref="I40:I46" si="3">IF(OR($I$38=0,E40=0),"",IF(H40&lt;$I$38,"ok","překročeno"))</f>
        <v/>
      </c>
      <c r="J40" s="58" t="str">
        <f t="shared" ref="J40:J46" si="4">IF(E40=0,"",(F40+G40)/$F$8)</f>
        <v/>
      </c>
      <c r="K40" s="96"/>
      <c r="L40" s="19"/>
      <c r="M40" s="19"/>
      <c r="N40" s="19"/>
      <c r="O40" s="19"/>
      <c r="P40" s="19"/>
      <c r="Q40" s="6"/>
      <c r="R40" s="6"/>
    </row>
    <row r="41" spans="2:18" ht="18" customHeight="1" x14ac:dyDescent="0.3">
      <c r="B41" s="111"/>
      <c r="C41" s="91"/>
      <c r="D41" s="16"/>
      <c r="E41" s="34"/>
      <c r="F41" s="35">
        <v>0</v>
      </c>
      <c r="G41" s="35">
        <v>0</v>
      </c>
      <c r="H41" s="36" t="str">
        <f t="shared" ref="H41:H46" si="5">IF(E41=0,"",H40+F41+G41)</f>
        <v/>
      </c>
      <c r="I41" s="33" t="str">
        <f t="shared" si="3"/>
        <v/>
      </c>
      <c r="J41" s="58" t="str">
        <f t="shared" si="4"/>
        <v/>
      </c>
      <c r="K41" s="96"/>
      <c r="L41" s="19"/>
      <c r="M41" s="19"/>
      <c r="N41" s="19"/>
      <c r="O41" s="19"/>
      <c r="P41" s="19"/>
      <c r="Q41" s="6"/>
      <c r="R41" s="6"/>
    </row>
    <row r="42" spans="2:18" ht="18" customHeight="1" x14ac:dyDescent="0.3">
      <c r="B42" s="111"/>
      <c r="C42" s="91"/>
      <c r="D42" s="16"/>
      <c r="E42" s="34"/>
      <c r="F42" s="35">
        <v>0</v>
      </c>
      <c r="G42" s="35">
        <v>0</v>
      </c>
      <c r="H42" s="36" t="str">
        <f t="shared" si="5"/>
        <v/>
      </c>
      <c r="I42" s="33" t="str">
        <f>IF(OR($I$38=0,E42=0),"",IF(H42&lt;$I$38,"ok","překročeno"))</f>
        <v/>
      </c>
      <c r="J42" s="58" t="str">
        <f t="shared" si="4"/>
        <v/>
      </c>
      <c r="K42" s="96"/>
      <c r="L42" s="19"/>
      <c r="M42" s="19"/>
      <c r="N42" s="19"/>
      <c r="O42" s="19"/>
      <c r="P42" s="19"/>
      <c r="Q42" s="6"/>
      <c r="R42" s="6"/>
    </row>
    <row r="43" spans="2:18" ht="18" customHeight="1" x14ac:dyDescent="0.3">
      <c r="B43" s="111"/>
      <c r="C43" s="91"/>
      <c r="D43" s="16"/>
      <c r="E43" s="34"/>
      <c r="F43" s="35">
        <v>0</v>
      </c>
      <c r="G43" s="35">
        <v>0</v>
      </c>
      <c r="H43" s="36" t="str">
        <f t="shared" si="5"/>
        <v/>
      </c>
      <c r="I43" s="33" t="str">
        <f t="shared" si="3"/>
        <v/>
      </c>
      <c r="J43" s="58" t="str">
        <f t="shared" si="4"/>
        <v/>
      </c>
      <c r="K43" s="96"/>
      <c r="L43" s="19"/>
      <c r="M43" s="19"/>
      <c r="N43" s="19"/>
      <c r="O43" s="19"/>
      <c r="P43" s="19"/>
      <c r="Q43" s="6"/>
      <c r="R43" s="6"/>
    </row>
    <row r="44" spans="2:18" ht="18" customHeight="1" x14ac:dyDescent="0.3">
      <c r="B44" s="111"/>
      <c r="C44" s="91"/>
      <c r="D44" s="16"/>
      <c r="E44" s="34"/>
      <c r="F44" s="35">
        <v>0</v>
      </c>
      <c r="G44" s="35">
        <v>0</v>
      </c>
      <c r="H44" s="36" t="str">
        <f t="shared" si="5"/>
        <v/>
      </c>
      <c r="I44" s="33" t="str">
        <f t="shared" si="3"/>
        <v/>
      </c>
      <c r="J44" s="58" t="str">
        <f t="shared" si="4"/>
        <v/>
      </c>
      <c r="K44" s="96"/>
      <c r="L44" s="19"/>
      <c r="M44" s="19"/>
      <c r="N44" s="19"/>
      <c r="O44" s="19"/>
      <c r="P44" s="19"/>
      <c r="Q44" s="6"/>
      <c r="R44" s="6"/>
    </row>
    <row r="45" spans="2:18" ht="18" customHeight="1" x14ac:dyDescent="0.3">
      <c r="B45" s="111"/>
      <c r="C45" s="91"/>
      <c r="D45" s="16"/>
      <c r="E45" s="34"/>
      <c r="F45" s="35">
        <v>0</v>
      </c>
      <c r="G45" s="35">
        <v>0</v>
      </c>
      <c r="H45" s="36" t="str">
        <f t="shared" si="5"/>
        <v/>
      </c>
      <c r="I45" s="33" t="str">
        <f t="shared" si="3"/>
        <v/>
      </c>
      <c r="J45" s="58" t="str">
        <f t="shared" si="4"/>
        <v/>
      </c>
      <c r="K45" s="96"/>
      <c r="L45" s="19"/>
      <c r="M45" s="19"/>
      <c r="N45" s="19"/>
      <c r="O45" s="19"/>
      <c r="P45" s="19"/>
      <c r="Q45" s="6"/>
      <c r="R45" s="6"/>
    </row>
    <row r="46" spans="2:18" ht="18" customHeight="1" x14ac:dyDescent="0.3">
      <c r="B46" s="111"/>
      <c r="C46" s="91"/>
      <c r="D46" s="16"/>
      <c r="E46" s="34"/>
      <c r="F46" s="35">
        <v>0</v>
      </c>
      <c r="G46" s="35">
        <v>0</v>
      </c>
      <c r="H46" s="36" t="str">
        <f t="shared" si="5"/>
        <v/>
      </c>
      <c r="I46" s="33" t="str">
        <f t="shared" si="3"/>
        <v/>
      </c>
      <c r="J46" s="58" t="str">
        <f t="shared" si="4"/>
        <v/>
      </c>
      <c r="K46" s="96"/>
      <c r="L46" s="19"/>
      <c r="M46" s="19"/>
      <c r="N46" s="19"/>
      <c r="O46" s="19"/>
      <c r="P46" s="19"/>
      <c r="Q46" s="6"/>
      <c r="R46" s="6"/>
    </row>
    <row r="47" spans="2:18" ht="40.799999999999997" x14ac:dyDescent="0.3">
      <c r="B47" s="111" t="s">
        <v>65</v>
      </c>
      <c r="C47" s="53" t="s">
        <v>33</v>
      </c>
      <c r="D47" s="13" t="s">
        <v>9</v>
      </c>
      <c r="E47" s="42" t="s">
        <v>18</v>
      </c>
      <c r="F47" s="14" t="s">
        <v>19</v>
      </c>
      <c r="G47" s="14" t="s">
        <v>20</v>
      </c>
      <c r="H47" s="31" t="s">
        <v>34</v>
      </c>
      <c r="I47" s="22">
        <f>F8*0.5</f>
        <v>0</v>
      </c>
      <c r="J47" s="57" t="s">
        <v>27</v>
      </c>
      <c r="K47" s="63" t="s">
        <v>35</v>
      </c>
      <c r="L47" s="19" t="s">
        <v>36</v>
      </c>
      <c r="M47" s="19" t="s">
        <v>37</v>
      </c>
      <c r="N47" s="19" t="s">
        <v>66</v>
      </c>
      <c r="O47" s="19" t="s">
        <v>67</v>
      </c>
      <c r="P47" s="19"/>
      <c r="Q47" s="6"/>
      <c r="R47" s="6"/>
    </row>
    <row r="48" spans="2:18" ht="18" customHeight="1" x14ac:dyDescent="0.3">
      <c r="B48" s="111"/>
      <c r="C48" s="91" t="s">
        <v>87</v>
      </c>
      <c r="D48" s="16"/>
      <c r="E48" s="34"/>
      <c r="F48" s="35">
        <v>0</v>
      </c>
      <c r="G48" s="37">
        <v>0</v>
      </c>
      <c r="H48" s="38" t="str">
        <f>IF(E48=0,"",ABS(F48)+ABS(G48))</f>
        <v/>
      </c>
      <c r="I48" s="33" t="str">
        <f>IF(OR($I$47=0,E48=0),"",IF(E48&gt;='Rozhodné datum'!$B$4,"ok",IF(H48&lt;=$I$47,"ok","překročeno*")))</f>
        <v/>
      </c>
      <c r="J48" s="58" t="str">
        <f>IF(E48=0,"",(F48+G48)/$F$8)</f>
        <v/>
      </c>
      <c r="K48" s="95">
        <f>SUM(M48:M58)</f>
        <v>0</v>
      </c>
      <c r="L48" s="60">
        <f>IF(E48=0,0,IF(E48&lt;'Rozhodné datum'!$B$3,"ANO","NE"))</f>
        <v>0</v>
      </c>
      <c r="M48" s="61">
        <f>IF(L48="ANO",J48,0)</f>
        <v>0</v>
      </c>
      <c r="N48" s="61">
        <f>IF(E48=0,0,IF(E48&lt;'Rozhodné datum'!$B$4,"ANO","NE"))</f>
        <v>0</v>
      </c>
      <c r="O48" s="61">
        <f>IF(Tabulka2[[#This Row],[Sloupec1]]="ANO",0,IF(N48="ANO",J48,0))</f>
        <v>0</v>
      </c>
      <c r="P48" s="61"/>
      <c r="Q48" s="6"/>
      <c r="R48" s="6"/>
    </row>
    <row r="49" spans="2:18" ht="18" customHeight="1" x14ac:dyDescent="0.3">
      <c r="B49" s="111"/>
      <c r="C49" s="91"/>
      <c r="D49" s="16"/>
      <c r="E49" s="34"/>
      <c r="F49" s="35">
        <v>0</v>
      </c>
      <c r="G49" s="37">
        <v>0</v>
      </c>
      <c r="H49" s="38" t="str">
        <f>IF(E49=0,"",ABS(F49)+ABS(G49)+H48)</f>
        <v/>
      </c>
      <c r="I49" s="33" t="str">
        <f>IF(OR($I$47=0,E49=0),"",IF(E49&gt;='Rozhodné datum'!$B$4,"ok",IF(H49&lt;=$I$47,"ok","překročeno*")))</f>
        <v/>
      </c>
      <c r="J49" s="58" t="str">
        <f t="shared" ref="J49:J58" si="6">IF(E49=0,"",(F49+G49)/$F$8)</f>
        <v/>
      </c>
      <c r="K49" s="95"/>
      <c r="L49" s="60">
        <f>IF(E49=0,0,IF(E49&lt;'Rozhodné datum'!$B$3,"ANO","NE"))</f>
        <v>0</v>
      </c>
      <c r="M49" s="61">
        <f t="shared" ref="M49:M58" si="7">IF(L49="ANO",J49,0)</f>
        <v>0</v>
      </c>
      <c r="N49" s="61">
        <f>IF(E49=0,0,IF(E49&lt;'Rozhodné datum'!$B$4,"ANO","NE"))</f>
        <v>0</v>
      </c>
      <c r="O49" s="61">
        <f>IF(Tabulka2[[#This Row],[Sloupec1]]="ANO",0,IF(N49="ANO",J49,0))</f>
        <v>0</v>
      </c>
      <c r="P49" s="61"/>
      <c r="Q49" s="6"/>
      <c r="R49" s="6"/>
    </row>
    <row r="50" spans="2:18" ht="18" customHeight="1" x14ac:dyDescent="0.3">
      <c r="B50" s="111"/>
      <c r="C50" s="91"/>
      <c r="D50" s="16"/>
      <c r="E50" s="34"/>
      <c r="F50" s="35">
        <v>0</v>
      </c>
      <c r="G50" s="37">
        <v>0</v>
      </c>
      <c r="H50" s="38" t="str">
        <f t="shared" ref="H50:H58" si="8">IF(E50=0,"",ABS(F50)+ABS(G50)+H49)</f>
        <v/>
      </c>
      <c r="I50" s="33" t="str">
        <f>IF(OR($I$47=0,E50=0),"",IF(E50&gt;='Rozhodné datum'!$B$4,"ok",IF(H50&lt;=$I$47,"ok","překročeno*")))</f>
        <v/>
      </c>
      <c r="J50" s="58" t="str">
        <f t="shared" si="6"/>
        <v/>
      </c>
      <c r="K50" s="95"/>
      <c r="L50" s="60">
        <f>IF(E50=0,0,IF(E50&lt;'Rozhodné datum'!$B$3,"ANO","NE"))</f>
        <v>0</v>
      </c>
      <c r="M50" s="61">
        <f t="shared" si="7"/>
        <v>0</v>
      </c>
      <c r="N50" s="61">
        <f>IF(E50=0,0,IF(E50&lt;'Rozhodné datum'!$B$4,"ANO","NE"))</f>
        <v>0</v>
      </c>
      <c r="O50" s="61">
        <f>IF(Tabulka2[[#This Row],[Sloupec1]]="ANO",0,IF(N50="ANO",J50,0))</f>
        <v>0</v>
      </c>
      <c r="P50" s="61"/>
      <c r="Q50" s="6"/>
      <c r="R50" s="6"/>
    </row>
    <row r="51" spans="2:18" ht="18" customHeight="1" x14ac:dyDescent="0.3">
      <c r="B51" s="111"/>
      <c r="C51" s="91"/>
      <c r="D51" s="16"/>
      <c r="E51" s="34"/>
      <c r="F51" s="37">
        <v>0</v>
      </c>
      <c r="G51" s="37">
        <v>0</v>
      </c>
      <c r="H51" s="38" t="str">
        <f>IF(E51=0,"",ABS(F51)+ABS(G51)+H50)</f>
        <v/>
      </c>
      <c r="I51" s="33" t="str">
        <f>IF(OR($I$47=0,E51=0),"",IF(E51&gt;='Rozhodné datum'!$B$4,"ok",IF(H51&lt;=$I$47,"ok","překročeno*")))</f>
        <v/>
      </c>
      <c r="J51" s="58" t="str">
        <f t="shared" si="6"/>
        <v/>
      </c>
      <c r="K51" s="113" t="s">
        <v>68</v>
      </c>
      <c r="L51" s="60">
        <f>IF(E51=0,0,IF(E51&lt;'Rozhodné datum'!$B$3,"ANO","NE"))</f>
        <v>0</v>
      </c>
      <c r="M51" s="61">
        <f t="shared" si="7"/>
        <v>0</v>
      </c>
      <c r="N51" s="61">
        <f>IF(E51=0,0,IF(E51&lt;'Rozhodné datum'!$B$4,"ANO","NE"))</f>
        <v>0</v>
      </c>
      <c r="O51" s="61">
        <f>IF(Tabulka2[[#This Row],[Sloupec1]]="ANO",0,IF(N51="ANO",J51,0))</f>
        <v>0</v>
      </c>
      <c r="P51" s="61"/>
      <c r="Q51" s="6"/>
      <c r="R51" s="6"/>
    </row>
    <row r="52" spans="2:18" ht="18" customHeight="1" x14ac:dyDescent="0.3">
      <c r="B52" s="111"/>
      <c r="C52" s="91"/>
      <c r="D52" s="16"/>
      <c r="E52" s="34"/>
      <c r="F52" s="37">
        <v>0</v>
      </c>
      <c r="G52" s="37">
        <v>0</v>
      </c>
      <c r="H52" s="38" t="str">
        <f t="shared" si="8"/>
        <v/>
      </c>
      <c r="I52" s="33" t="str">
        <f>IF(OR($I$47=0,E52=0),"",IF(E52&gt;='Rozhodné datum'!$B$4,"ok",IF(H52&lt;=$I$47,"ok","překročeno*")))</f>
        <v/>
      </c>
      <c r="J52" s="58" t="str">
        <f t="shared" si="6"/>
        <v/>
      </c>
      <c r="K52" s="113"/>
      <c r="L52" s="60">
        <f>IF(E52=0,0,IF(E52&lt;'Rozhodné datum'!$B$3,"ANO","NE"))</f>
        <v>0</v>
      </c>
      <c r="M52" s="61">
        <f t="shared" si="7"/>
        <v>0</v>
      </c>
      <c r="N52" s="61">
        <f>IF(E52=0,0,IF(E52&lt;'Rozhodné datum'!$B$4,"ANO","NE"))</f>
        <v>0</v>
      </c>
      <c r="O52" s="61">
        <f>IF(Tabulka2[[#This Row],[Sloupec1]]="ANO",0,IF(N52="ANO",J52,0))</f>
        <v>0</v>
      </c>
      <c r="P52" s="61"/>
      <c r="Q52" s="6"/>
      <c r="R52" s="6"/>
    </row>
    <row r="53" spans="2:18" ht="18" customHeight="1" x14ac:dyDescent="0.3">
      <c r="B53" s="111"/>
      <c r="C53" s="91"/>
      <c r="D53" s="16"/>
      <c r="E53" s="34"/>
      <c r="F53" s="37">
        <v>0</v>
      </c>
      <c r="G53" s="37">
        <v>0</v>
      </c>
      <c r="H53" s="38" t="str">
        <f t="shared" si="8"/>
        <v/>
      </c>
      <c r="I53" s="33" t="str">
        <f>IF(OR($I$47=0,E53=0),"",IF(E53&gt;='Rozhodné datum'!$B$4,"ok",IF(H53&lt;=$I$47,"ok","překročeno*")))</f>
        <v/>
      </c>
      <c r="J53" s="58" t="str">
        <f t="shared" si="6"/>
        <v/>
      </c>
      <c r="K53" s="113"/>
      <c r="L53" s="60">
        <f>IF(E53=0,0,IF(E53&lt;'Rozhodné datum'!$B$3,"ANO","NE"))</f>
        <v>0</v>
      </c>
      <c r="M53" s="61">
        <f t="shared" si="7"/>
        <v>0</v>
      </c>
      <c r="N53" s="60">
        <f>IF(E53=0,0,IF(E53&lt;'Rozhodné datum'!$B$4,"ANO","NE"))</f>
        <v>0</v>
      </c>
      <c r="O53" s="61">
        <f>IF(Tabulka2[[#This Row],[Sloupec1]]="ANO",0,IF(N53="ANO",J53,0))</f>
        <v>0</v>
      </c>
      <c r="P53" s="61"/>
      <c r="Q53" s="6"/>
      <c r="R53" s="6"/>
    </row>
    <row r="54" spans="2:18" ht="18" customHeight="1" x14ac:dyDescent="0.3">
      <c r="B54" s="111"/>
      <c r="C54" s="91"/>
      <c r="D54" s="16"/>
      <c r="E54" s="34"/>
      <c r="F54" s="37">
        <v>0</v>
      </c>
      <c r="G54" s="37">
        <v>0</v>
      </c>
      <c r="H54" s="38" t="str">
        <f t="shared" si="8"/>
        <v/>
      </c>
      <c r="I54" s="33" t="str">
        <f>IF(OR($I$47=0,E54=0),"",IF(E54&gt;='Rozhodné datum'!$B$4,"ok",IF(H54&lt;=$I$47,"ok","překročeno*")))</f>
        <v/>
      </c>
      <c r="J54" s="58" t="str">
        <f t="shared" si="6"/>
        <v/>
      </c>
      <c r="K54" s="95">
        <f>SUM(Tabulka2[Sloupec4])</f>
        <v>0</v>
      </c>
      <c r="L54" s="60">
        <f>IF(E54=0,0,IF(E54&lt;'Rozhodné datum'!$B$3,"ANO","NE"))</f>
        <v>0</v>
      </c>
      <c r="M54" s="61">
        <f t="shared" si="7"/>
        <v>0</v>
      </c>
      <c r="N54" s="60">
        <f>IF(E54=0,0,IF(E54&lt;'Rozhodné datum'!$B$4,"ANO","NE"))</f>
        <v>0</v>
      </c>
      <c r="O54" s="61">
        <f>IF(Tabulka2[[#This Row],[Sloupec1]]="ANO",0,IF(N54="ANO",J54,0))</f>
        <v>0</v>
      </c>
      <c r="P54" s="61"/>
      <c r="Q54" s="6"/>
      <c r="R54" s="6"/>
    </row>
    <row r="55" spans="2:18" ht="18" customHeight="1" x14ac:dyDescent="0.3">
      <c r="B55" s="111"/>
      <c r="C55" s="91"/>
      <c r="D55" s="16"/>
      <c r="E55" s="34"/>
      <c r="F55" s="37">
        <v>0</v>
      </c>
      <c r="G55" s="37">
        <v>0</v>
      </c>
      <c r="H55" s="38" t="str">
        <f t="shared" si="8"/>
        <v/>
      </c>
      <c r="I55" s="33" t="str">
        <f>IF(OR($I$47=0,E55=0),"",IF(E55&gt;='Rozhodné datum'!$B$4,"ok",IF(H55&lt;=$I$47,"ok","překročeno*")))</f>
        <v/>
      </c>
      <c r="J55" s="58" t="str">
        <f t="shared" si="6"/>
        <v/>
      </c>
      <c r="K55" s="95"/>
      <c r="L55" s="60">
        <f>IF(E55=0,0,IF(E55&lt;'Rozhodné datum'!$B$3,"ANO","NE"))</f>
        <v>0</v>
      </c>
      <c r="M55" s="61">
        <f t="shared" si="7"/>
        <v>0</v>
      </c>
      <c r="N55" s="60">
        <f>IF(E55=0,0,IF(E55&lt;'Rozhodné datum'!$B$4,"ANO","NE"))</f>
        <v>0</v>
      </c>
      <c r="O55" s="61">
        <f>IF(Tabulka2[[#This Row],[Sloupec1]]="ANO",0,IF(N55="ANO",J55,0))</f>
        <v>0</v>
      </c>
      <c r="P55" s="61"/>
      <c r="Q55" s="6"/>
      <c r="R55" s="6"/>
    </row>
    <row r="56" spans="2:18" ht="18" customHeight="1" x14ac:dyDescent="0.3">
      <c r="B56" s="111"/>
      <c r="C56" s="91"/>
      <c r="D56" s="16"/>
      <c r="E56" s="34"/>
      <c r="F56" s="37">
        <v>0</v>
      </c>
      <c r="G56" s="37">
        <v>0</v>
      </c>
      <c r="H56" s="38" t="str">
        <f>IF(E56=0,"",ABS(F56)+ABS(G56)+H55)</f>
        <v/>
      </c>
      <c r="I56" s="33" t="str">
        <f>IF(OR($I$47=0,E56=0),"",IF(E56&gt;='Rozhodné datum'!$B$4,"ok",IF(H56&lt;=$I$47,"ok","překročeno*")))</f>
        <v/>
      </c>
      <c r="J56" s="58" t="str">
        <f t="shared" si="6"/>
        <v/>
      </c>
      <c r="K56" s="95"/>
      <c r="L56" s="60">
        <f>IF(E56=0,0,IF(E56&lt;'Rozhodné datum'!$B$3,"ANO","NE"))</f>
        <v>0</v>
      </c>
      <c r="M56" s="61">
        <f t="shared" si="7"/>
        <v>0</v>
      </c>
      <c r="N56" s="60">
        <f>IF(E56=0,0,IF(E56&lt;'Rozhodné datum'!$B$4,"ANO","NE"))</f>
        <v>0</v>
      </c>
      <c r="O56" s="61">
        <f>IF(Tabulka2[[#This Row],[Sloupec1]]="ANO",0,IF(N56="ANO",J56,0))</f>
        <v>0</v>
      </c>
      <c r="P56" s="61"/>
      <c r="Q56" s="6"/>
      <c r="R56" s="6"/>
    </row>
    <row r="57" spans="2:18" ht="18" customHeight="1" x14ac:dyDescent="0.3">
      <c r="B57" s="111"/>
      <c r="C57" s="91"/>
      <c r="D57" s="16"/>
      <c r="E57" s="34"/>
      <c r="F57" s="37">
        <v>0</v>
      </c>
      <c r="G57" s="37">
        <v>0</v>
      </c>
      <c r="H57" s="38" t="str">
        <f t="shared" si="8"/>
        <v/>
      </c>
      <c r="I57" s="33" t="str">
        <f>IF(OR($I$47=0,E57=0),"",IF(E57&gt;='Rozhodné datum'!$B$4,"ok",IF(H57&lt;=$I$47,"ok","překročeno*")))</f>
        <v/>
      </c>
      <c r="J57" s="58" t="str">
        <f t="shared" si="6"/>
        <v/>
      </c>
      <c r="K57" s="69" t="s">
        <v>69</v>
      </c>
      <c r="L57" s="60">
        <f>IF(E57=0,0,IF(E57&lt;'Rozhodné datum'!$B$3,"ANO","NE"))</f>
        <v>0</v>
      </c>
      <c r="M57" s="61">
        <f t="shared" si="7"/>
        <v>0</v>
      </c>
      <c r="N57" s="60">
        <f>IF(E57=0,0,IF(E57&lt;'Rozhodné datum'!$B$4,"ANO","NE"))</f>
        <v>0</v>
      </c>
      <c r="O57" s="61">
        <f>IF(Tabulka2[[#This Row],[Sloupec1]]="ANO",0,IF(N57="ANO",J57,0))</f>
        <v>0</v>
      </c>
      <c r="P57" s="61"/>
      <c r="Q57" s="6"/>
      <c r="R57" s="6"/>
    </row>
    <row r="58" spans="2:18" ht="18" customHeight="1" x14ac:dyDescent="0.3">
      <c r="B58" s="111"/>
      <c r="C58" s="91"/>
      <c r="D58" s="16"/>
      <c r="E58" s="34"/>
      <c r="F58" s="37">
        <v>0</v>
      </c>
      <c r="G58" s="37">
        <v>0</v>
      </c>
      <c r="H58" s="38" t="str">
        <f t="shared" si="8"/>
        <v/>
      </c>
      <c r="I58" s="33" t="str">
        <f>IF(OR($I$47=0,E58=0),"",IF(E58&gt;='Rozhodné datum'!$B$4,"ok",IF(H58&lt;=$I$47,"ok","překročeno*")))</f>
        <v/>
      </c>
      <c r="J58" s="58" t="str">
        <f t="shared" si="6"/>
        <v/>
      </c>
      <c r="K58" s="68">
        <f>SUM(K48,K54)</f>
        <v>0</v>
      </c>
      <c r="L58" s="60">
        <f>IF(E58=0,0,IF(E58&lt;'Rozhodné datum'!$B$3,"ANO","NE"))</f>
        <v>0</v>
      </c>
      <c r="M58" s="61">
        <f t="shared" si="7"/>
        <v>0</v>
      </c>
      <c r="N58" s="60">
        <f>IF(E58=0,0,IF(E58&lt;'Rozhodné datum'!$B$4,"ANO","NE"))</f>
        <v>0</v>
      </c>
      <c r="O58" s="61">
        <f>IF(Tabulka2[[#This Row],[Sloupec1]]="ANO",0,IF(N58="ANO",J58,0))</f>
        <v>0</v>
      </c>
      <c r="P58" s="61"/>
      <c r="Q58" s="6"/>
      <c r="R58" s="6"/>
    </row>
    <row r="59" spans="2:18" ht="40.799999999999997" x14ac:dyDescent="0.3">
      <c r="B59" s="115" t="s">
        <v>70</v>
      </c>
      <c r="C59" s="53" t="s">
        <v>39</v>
      </c>
      <c r="D59" s="13" t="s">
        <v>9</v>
      </c>
      <c r="E59" s="42" t="s">
        <v>18</v>
      </c>
      <c r="F59" s="14" t="s">
        <v>19</v>
      </c>
      <c r="G59" s="14" t="s">
        <v>20</v>
      </c>
      <c r="H59" s="31" t="s">
        <v>34</v>
      </c>
      <c r="I59" s="22">
        <f>F8*0.5</f>
        <v>0</v>
      </c>
      <c r="J59" s="57" t="s">
        <v>27</v>
      </c>
      <c r="K59" s="57" t="s">
        <v>35</v>
      </c>
      <c r="L59" s="19" t="s">
        <v>36</v>
      </c>
      <c r="M59" s="19" t="s">
        <v>37</v>
      </c>
      <c r="N59" s="19" t="s">
        <v>66</v>
      </c>
      <c r="O59" s="19" t="s">
        <v>67</v>
      </c>
      <c r="P59" s="19"/>
      <c r="Q59" s="6"/>
      <c r="R59" s="6"/>
    </row>
    <row r="60" spans="2:18" ht="18" customHeight="1" x14ac:dyDescent="0.3">
      <c r="B60" s="115"/>
      <c r="C60" s="91" t="s">
        <v>88</v>
      </c>
      <c r="D60" s="16"/>
      <c r="E60" s="34"/>
      <c r="F60" s="35">
        <v>0</v>
      </c>
      <c r="G60" s="35">
        <v>0</v>
      </c>
      <c r="H60" s="38" t="str">
        <f>IF(E60=0,"",ABS(F60)+ABS(G60))</f>
        <v/>
      </c>
      <c r="I60" s="33" t="str">
        <f>IF(OR($I$59=0,E60=0),"",IF(E60&gt;='Rozhodné datum'!$B$4,"ok",IF(H60&lt;=$I$59,"ok","překročeno*")))</f>
        <v/>
      </c>
      <c r="J60" s="58" t="str">
        <f>IF(E60=0,"",(F60+G60)/$F$8)</f>
        <v/>
      </c>
      <c r="K60" s="95">
        <f>SUM(M60:M70)</f>
        <v>0</v>
      </c>
      <c r="L60" s="60">
        <f>IF(E60=0,0,IF(E60&lt;'Rozhodné datum'!$B$3,"ANO","NE"))</f>
        <v>0</v>
      </c>
      <c r="M60" s="61">
        <f>IF(L60="ANO",J60,0)</f>
        <v>0</v>
      </c>
      <c r="N60" s="60">
        <f>IF(E60=0,0,IF(E60&lt;'Rozhodné datum'!$B$4,"ANO","NE"))</f>
        <v>0</v>
      </c>
      <c r="O60" s="61">
        <f>IF(Tabulka3[[#This Row],[Sloupec1]]="ANO",0,IF(N60="ANO",J60,0))</f>
        <v>0</v>
      </c>
      <c r="P60" s="61"/>
      <c r="Q60" s="6"/>
      <c r="R60" s="6"/>
    </row>
    <row r="61" spans="2:18" ht="18" customHeight="1" x14ac:dyDescent="0.3">
      <c r="B61" s="115"/>
      <c r="C61" s="91"/>
      <c r="D61" s="16"/>
      <c r="E61" s="34"/>
      <c r="F61" s="35">
        <v>0</v>
      </c>
      <c r="G61" s="35">
        <v>0</v>
      </c>
      <c r="H61" s="38" t="str">
        <f>IF(E61=0,"",ABS(F61)+ABS(G61)+H60)</f>
        <v/>
      </c>
      <c r="I61" s="33" t="str">
        <f>IF(OR($I$59=0,E61=0),"",IF(E61&gt;='Rozhodné datum'!$B$4,"ok",IF(H61&lt;=$I$59,"ok","překročeno*")))</f>
        <v/>
      </c>
      <c r="J61" s="58" t="str">
        <f t="shared" ref="J61:J70" si="9">IF(E61=0,"",(F61+G61)/$F$8)</f>
        <v/>
      </c>
      <c r="K61" s="95"/>
      <c r="L61" s="60">
        <f>IF(E61=0,0,IF(E61&lt;'Rozhodné datum'!$B$3,"ANO","NE"))</f>
        <v>0</v>
      </c>
      <c r="M61" s="61">
        <f t="shared" ref="M61:M70" si="10">IF(L61="ANO",J61,0)</f>
        <v>0</v>
      </c>
      <c r="N61" s="60">
        <f>IF(E61=0,0,IF(E61&lt;'Rozhodné datum'!$B$4,"ANO","NE"))</f>
        <v>0</v>
      </c>
      <c r="O61" s="61">
        <f>IF(Tabulka3[[#This Row],[Sloupec1]]="ANO",0,IF(N61="ANO",J61,0))</f>
        <v>0</v>
      </c>
      <c r="P61" s="61"/>
      <c r="Q61" s="6"/>
      <c r="R61" s="6"/>
    </row>
    <row r="62" spans="2:18" ht="18" customHeight="1" x14ac:dyDescent="0.3">
      <c r="B62" s="115"/>
      <c r="C62" s="91"/>
      <c r="D62" s="16"/>
      <c r="E62" s="34"/>
      <c r="F62" s="35">
        <v>0</v>
      </c>
      <c r="G62" s="35">
        <v>0</v>
      </c>
      <c r="H62" s="38" t="str">
        <f t="shared" ref="H62:H70" si="11">IF(E62=0,"",ABS(F62)+ABS(G62)+H61)</f>
        <v/>
      </c>
      <c r="I62" s="33" t="str">
        <f>IF(OR($I$59=0,E62=0),"",IF(E62&gt;='Rozhodné datum'!$B$4,"ok",IF(H62&lt;=$I$59,"ok","překročeno*")))</f>
        <v/>
      </c>
      <c r="J62" s="58" t="str">
        <f t="shared" si="9"/>
        <v/>
      </c>
      <c r="K62" s="95"/>
      <c r="L62" s="60">
        <f>IF(E62=0,0,IF(E62&lt;'Rozhodné datum'!$B$3,"ANO","NE"))</f>
        <v>0</v>
      </c>
      <c r="M62" s="61">
        <f t="shared" si="10"/>
        <v>0</v>
      </c>
      <c r="N62" s="60">
        <f>IF(E62=0,0,IF(E62&lt;'Rozhodné datum'!$B$4,"ANO","NE"))</f>
        <v>0</v>
      </c>
      <c r="O62" s="61">
        <f>IF(Tabulka3[[#This Row],[Sloupec1]]="ANO",0,IF(N62="ANO",J62,0))</f>
        <v>0</v>
      </c>
      <c r="P62" s="61"/>
      <c r="Q62" s="6"/>
      <c r="R62" s="6"/>
    </row>
    <row r="63" spans="2:18" ht="18" customHeight="1" x14ac:dyDescent="0.3">
      <c r="B63" s="115"/>
      <c r="C63" s="91"/>
      <c r="D63" s="16"/>
      <c r="E63" s="34"/>
      <c r="F63" s="37">
        <v>0</v>
      </c>
      <c r="G63" s="35">
        <v>0</v>
      </c>
      <c r="H63" s="38" t="str">
        <f t="shared" si="11"/>
        <v/>
      </c>
      <c r="I63" s="33" t="str">
        <f>IF(OR($I$59=0,E63=0),"",IF(E63&gt;='Rozhodné datum'!$B$4,"ok",IF(H63&lt;=$I$59,"ok","překročeno*")))</f>
        <v/>
      </c>
      <c r="J63" s="58" t="str">
        <f t="shared" si="9"/>
        <v/>
      </c>
      <c r="K63" s="113" t="s">
        <v>68</v>
      </c>
      <c r="L63" s="60">
        <f>IF(E63=0,0,IF(E63&lt;'Rozhodné datum'!$B$3,"ANO","NE"))</f>
        <v>0</v>
      </c>
      <c r="M63" s="61">
        <f t="shared" si="10"/>
        <v>0</v>
      </c>
      <c r="N63" s="60">
        <f>IF(E63=0,0,IF(E63&lt;'Rozhodné datum'!$B$4,"ANO","NE"))</f>
        <v>0</v>
      </c>
      <c r="O63" s="61">
        <f>IF(Tabulka3[[#This Row],[Sloupec1]]="ANO",0,IF(N63="ANO",J63,0))</f>
        <v>0</v>
      </c>
      <c r="P63" s="61"/>
      <c r="Q63" s="6"/>
      <c r="R63" s="6"/>
    </row>
    <row r="64" spans="2:18" ht="18" customHeight="1" x14ac:dyDescent="0.3">
      <c r="B64" s="115"/>
      <c r="C64" s="91"/>
      <c r="D64" s="16"/>
      <c r="E64" s="34"/>
      <c r="F64" s="37">
        <v>0</v>
      </c>
      <c r="G64" s="35">
        <v>0</v>
      </c>
      <c r="H64" s="38" t="str">
        <f t="shared" si="11"/>
        <v/>
      </c>
      <c r="I64" s="33" t="str">
        <f>IF(OR($I$59=0,E64=0),"",IF(E64&gt;='Rozhodné datum'!$B$4,"ok",IF(H64&lt;=$I$59,"ok","překročeno*")))</f>
        <v/>
      </c>
      <c r="J64" s="58" t="str">
        <f t="shared" si="9"/>
        <v/>
      </c>
      <c r="K64" s="113"/>
      <c r="L64" s="60">
        <f>IF(E64=0,0,IF(E64&lt;'Rozhodné datum'!$B$3,"ANO","NE"))</f>
        <v>0</v>
      </c>
      <c r="M64" s="61">
        <f t="shared" si="10"/>
        <v>0</v>
      </c>
      <c r="N64" s="60">
        <f>IF(E64=0,0,IF(E64&lt;'Rozhodné datum'!$B$4,"ANO","NE"))</f>
        <v>0</v>
      </c>
      <c r="O64" s="61">
        <f>IF(Tabulka3[[#This Row],[Sloupec1]]="ANO",0,IF(N64="ANO",J64,0))</f>
        <v>0</v>
      </c>
      <c r="P64" s="61"/>
      <c r="Q64" s="6"/>
      <c r="R64" s="6"/>
    </row>
    <row r="65" spans="2:18" ht="18" customHeight="1" x14ac:dyDescent="0.3">
      <c r="B65" s="115"/>
      <c r="C65" s="91"/>
      <c r="D65" s="16"/>
      <c r="E65" s="34"/>
      <c r="F65" s="35">
        <v>0</v>
      </c>
      <c r="G65" s="35">
        <v>0</v>
      </c>
      <c r="H65" s="38" t="str">
        <f t="shared" si="11"/>
        <v/>
      </c>
      <c r="I65" s="33" t="str">
        <f>IF(OR($I$59=0,E65=0),"",IF(E65&gt;='Rozhodné datum'!$B$4,"ok",IF(H65&lt;=$I$59,"ok","překročeno*")))</f>
        <v/>
      </c>
      <c r="J65" s="58" t="str">
        <f t="shared" si="9"/>
        <v/>
      </c>
      <c r="K65" s="113"/>
      <c r="L65" s="60">
        <f>IF(E65=0,0,IF(E65&lt;'Rozhodné datum'!$B$3,"ANO","NE"))</f>
        <v>0</v>
      </c>
      <c r="M65" s="61">
        <f t="shared" si="10"/>
        <v>0</v>
      </c>
      <c r="N65" s="60">
        <f>IF(E65=0,0,IF(E65&lt;'Rozhodné datum'!$B$4,"ANO","NE"))</f>
        <v>0</v>
      </c>
      <c r="O65" s="61">
        <f>IF(Tabulka3[[#This Row],[Sloupec1]]="ANO",0,IF(N65="ANO",J65,0))</f>
        <v>0</v>
      </c>
      <c r="P65" s="61"/>
      <c r="Q65" s="6"/>
      <c r="R65" s="6"/>
    </row>
    <row r="66" spans="2:18" ht="18" customHeight="1" x14ac:dyDescent="0.3">
      <c r="B66" s="115"/>
      <c r="C66" s="91"/>
      <c r="D66" s="16"/>
      <c r="E66" s="34"/>
      <c r="F66" s="35">
        <v>0</v>
      </c>
      <c r="G66" s="35">
        <v>0</v>
      </c>
      <c r="H66" s="38" t="str">
        <f t="shared" si="11"/>
        <v/>
      </c>
      <c r="I66" s="33" t="str">
        <f>IF(OR($I$59=0,E66=0),"",IF(E66&gt;='Rozhodné datum'!$B$4,"ok",IF(H66&lt;=$I$59,"ok","překročeno*")))</f>
        <v/>
      </c>
      <c r="J66" s="58" t="str">
        <f t="shared" si="9"/>
        <v/>
      </c>
      <c r="K66" s="95">
        <f>SUM(Tabulka3[Sloupec4])</f>
        <v>0</v>
      </c>
      <c r="L66" s="60">
        <f>IF(E66=0,0,IF(E66&lt;'Rozhodné datum'!$B$3,"ANO","NE"))</f>
        <v>0</v>
      </c>
      <c r="M66" s="61">
        <f t="shared" si="10"/>
        <v>0</v>
      </c>
      <c r="N66" s="60">
        <f>IF(E66=0,0,IF(E66&lt;'Rozhodné datum'!$B$4,"ANO","NE"))</f>
        <v>0</v>
      </c>
      <c r="O66" s="61">
        <f>IF(Tabulka3[[#This Row],[Sloupec1]]="ANO",0,IF(N66="ANO",J66,0))</f>
        <v>0</v>
      </c>
      <c r="P66" s="61"/>
      <c r="Q66" s="6"/>
      <c r="R66" s="6"/>
    </row>
    <row r="67" spans="2:18" ht="18" customHeight="1" x14ac:dyDescent="0.3">
      <c r="B67" s="115"/>
      <c r="C67" s="91"/>
      <c r="D67" s="16"/>
      <c r="E67" s="34"/>
      <c r="F67" s="35">
        <v>0</v>
      </c>
      <c r="G67" s="35">
        <v>0</v>
      </c>
      <c r="H67" s="38" t="str">
        <f t="shared" si="11"/>
        <v/>
      </c>
      <c r="I67" s="33" t="str">
        <f>IF(OR($I$59=0,E67=0),"",IF(E67&gt;='Rozhodné datum'!$B$4,"ok",IF(H67&lt;=$I$59,"ok","překročeno*")))</f>
        <v/>
      </c>
      <c r="J67" s="58" t="str">
        <f t="shared" si="9"/>
        <v/>
      </c>
      <c r="K67" s="95"/>
      <c r="L67" s="60">
        <f>IF(E67=0,0,IF(E67&lt;'Rozhodné datum'!$B$3,"ANO","NE"))</f>
        <v>0</v>
      </c>
      <c r="M67" s="61">
        <f>IF(L67="ANO",J67,0)</f>
        <v>0</v>
      </c>
      <c r="N67" s="60">
        <f>IF(E67=0,0,IF(E67&lt;'Rozhodné datum'!$B$4,"ANO","NE"))</f>
        <v>0</v>
      </c>
      <c r="O67" s="61">
        <f>IF(Tabulka3[[#This Row],[Sloupec1]]="ANO",0,IF(N67="ANO",J67,0))</f>
        <v>0</v>
      </c>
      <c r="P67" s="61"/>
      <c r="Q67" s="6"/>
      <c r="R67" s="6"/>
    </row>
    <row r="68" spans="2:18" ht="18" customHeight="1" x14ac:dyDescent="0.3">
      <c r="B68" s="115"/>
      <c r="C68" s="91"/>
      <c r="D68" s="16"/>
      <c r="E68" s="34"/>
      <c r="F68" s="35">
        <v>0</v>
      </c>
      <c r="G68" s="35">
        <v>0</v>
      </c>
      <c r="H68" s="38" t="str">
        <f t="shared" si="11"/>
        <v/>
      </c>
      <c r="I68" s="33" t="str">
        <f>IF(OR($I$59=0,E68=0),"",IF(E68&gt;='Rozhodné datum'!$B$4,"ok",IF(H68&lt;=$I$59,"ok","překročeno*")))</f>
        <v/>
      </c>
      <c r="J68" s="58" t="str">
        <f t="shared" si="9"/>
        <v/>
      </c>
      <c r="K68" s="95"/>
      <c r="L68" s="60">
        <f>IF(E68=0,0,IF(E68&lt;'Rozhodné datum'!$B$3,"ANO","NE"))</f>
        <v>0</v>
      </c>
      <c r="M68" s="61">
        <f>IF(L68="ANO",J68,0)</f>
        <v>0</v>
      </c>
      <c r="N68" s="60">
        <f>IF(E68=0,0,IF(E68&lt;'Rozhodné datum'!$B$4,"ANO","NE"))</f>
        <v>0</v>
      </c>
      <c r="O68" s="61">
        <f>IF(Tabulka3[[#This Row],[Sloupec1]]="ANO",0,IF(N68="ANO",J68,0))</f>
        <v>0</v>
      </c>
      <c r="P68" s="61"/>
      <c r="Q68" s="6"/>
      <c r="R68" s="6"/>
    </row>
    <row r="69" spans="2:18" ht="18" customHeight="1" x14ac:dyDescent="0.3">
      <c r="B69" s="115"/>
      <c r="C69" s="91"/>
      <c r="D69" s="16"/>
      <c r="E69" s="34"/>
      <c r="F69" s="35">
        <v>0</v>
      </c>
      <c r="G69" s="35">
        <v>0</v>
      </c>
      <c r="H69" s="38" t="str">
        <f t="shared" si="11"/>
        <v/>
      </c>
      <c r="I69" s="33" t="str">
        <f>IF(OR($I$59=0,E69=0),"",IF(E69&gt;='Rozhodné datum'!$B$4,"ok",IF(H69&lt;=$I$59,"ok","překročeno*")))</f>
        <v/>
      </c>
      <c r="J69" s="58" t="str">
        <f t="shared" si="9"/>
        <v/>
      </c>
      <c r="K69" s="69" t="s">
        <v>69</v>
      </c>
      <c r="L69" s="60">
        <f>IF(E69=0,0,IF(E69&lt;'Rozhodné datum'!$B$3,"ANO","NE"))</f>
        <v>0</v>
      </c>
      <c r="M69" s="61">
        <f>IF(L69="ANO",J69,0)</f>
        <v>0</v>
      </c>
      <c r="N69" s="60">
        <f>IF(E69=0,0,IF(E69&lt;'Rozhodné datum'!$B$4,"ANO","NE"))</f>
        <v>0</v>
      </c>
      <c r="O69" s="61">
        <f>IF(Tabulka3[[#This Row],[Sloupec1]]="ANO",0,IF(N69="ANO",J69,0))</f>
        <v>0</v>
      </c>
      <c r="P69" s="61"/>
      <c r="Q69" s="6"/>
      <c r="R69" s="6"/>
    </row>
    <row r="70" spans="2:18" ht="18" customHeight="1" x14ac:dyDescent="0.3">
      <c r="B70" s="115"/>
      <c r="C70" s="91"/>
      <c r="D70" s="16"/>
      <c r="E70" s="34"/>
      <c r="F70" s="35">
        <v>0</v>
      </c>
      <c r="G70" s="35">
        <v>0</v>
      </c>
      <c r="H70" s="38" t="str">
        <f t="shared" si="11"/>
        <v/>
      </c>
      <c r="I70" s="33" t="str">
        <f>IF(OR($I$59=0,E70=0),"",IF(E70&gt;='Rozhodné datum'!$B$4,"ok",IF(H70&lt;=$I$59,"ok","překročeno*")))</f>
        <v/>
      </c>
      <c r="J70" s="58" t="str">
        <f t="shared" si="9"/>
        <v/>
      </c>
      <c r="K70" s="67">
        <f>SUM(K60,K66)</f>
        <v>0</v>
      </c>
      <c r="L70" s="60">
        <f>IF(E70=0,0,IF(E70&lt;'Rozhodné datum'!$B$3,"ANO","NE"))</f>
        <v>0</v>
      </c>
      <c r="M70" s="61">
        <f t="shared" si="10"/>
        <v>0</v>
      </c>
      <c r="N70" s="60">
        <f>IF(E70=0,0,IF(E70&lt;'Rozhodné datum'!$B$4,"ANO","NE"))</f>
        <v>0</v>
      </c>
      <c r="O70" s="61">
        <f>IF(Tabulka3[[#This Row],[Sloupec1]]="ANO",0,IF(N70="ANO",J70,0))</f>
        <v>0</v>
      </c>
      <c r="P70" s="61"/>
      <c r="Q70" s="6"/>
      <c r="R70" s="6"/>
    </row>
    <row r="71" spans="2:18" ht="28.8" x14ac:dyDescent="0.3">
      <c r="B71" s="117" t="s">
        <v>71</v>
      </c>
      <c r="C71" s="53" t="s">
        <v>49</v>
      </c>
      <c r="D71" s="13" t="s">
        <v>9</v>
      </c>
      <c r="E71" s="42" t="s">
        <v>18</v>
      </c>
      <c r="F71" s="14" t="s">
        <v>19</v>
      </c>
      <c r="G71" s="14" t="s">
        <v>20</v>
      </c>
      <c r="H71" s="32"/>
      <c r="I71" s="19"/>
      <c r="J71" s="19"/>
      <c r="K71" s="19"/>
      <c r="L71" s="19"/>
      <c r="M71" s="19"/>
      <c r="N71" s="19"/>
      <c r="O71" s="19"/>
      <c r="P71" s="19"/>
      <c r="Q71" s="6"/>
      <c r="R71" s="6"/>
    </row>
    <row r="72" spans="2:18" ht="43.95" customHeight="1" x14ac:dyDescent="0.3">
      <c r="B72" s="117"/>
      <c r="C72" s="91" t="s">
        <v>72</v>
      </c>
      <c r="D72" s="16"/>
      <c r="E72" s="92" t="s">
        <v>51</v>
      </c>
      <c r="F72" s="93"/>
      <c r="G72" s="93"/>
      <c r="H72" s="29"/>
      <c r="I72" s="21"/>
      <c r="J72" s="19"/>
      <c r="K72" s="19"/>
      <c r="L72" s="19"/>
      <c r="M72" s="19"/>
      <c r="N72" s="19"/>
      <c r="O72" s="19"/>
      <c r="P72" s="19"/>
      <c r="Q72" s="6"/>
      <c r="R72" s="6"/>
    </row>
    <row r="73" spans="2:18" ht="18" customHeight="1" x14ac:dyDescent="0.3">
      <c r="B73" s="117"/>
      <c r="C73" s="91"/>
      <c r="D73" s="16"/>
      <c r="E73" s="34" t="s">
        <v>14</v>
      </c>
      <c r="F73" s="35">
        <v>0</v>
      </c>
      <c r="G73" s="35">
        <v>0</v>
      </c>
      <c r="H73" s="30"/>
      <c r="I73" s="19"/>
      <c r="J73" s="19"/>
      <c r="K73" s="19"/>
      <c r="L73" s="19"/>
      <c r="M73" s="19"/>
      <c r="N73" s="19"/>
      <c r="O73" s="19"/>
      <c r="P73" s="19"/>
      <c r="Q73" s="6"/>
      <c r="R73" s="6"/>
    </row>
    <row r="74" spans="2:18" ht="18" customHeight="1" x14ac:dyDescent="0.3">
      <c r="B74" s="117"/>
      <c r="C74" s="91"/>
      <c r="D74" s="16"/>
      <c r="E74" s="34" t="s">
        <v>14</v>
      </c>
      <c r="F74" s="35">
        <v>0</v>
      </c>
      <c r="G74" s="35">
        <v>0</v>
      </c>
      <c r="H74" s="30"/>
      <c r="I74" s="19"/>
      <c r="J74" s="19"/>
      <c r="K74" s="19"/>
      <c r="L74" s="19"/>
      <c r="M74" s="19"/>
      <c r="N74" s="19"/>
      <c r="O74" s="19"/>
      <c r="P74" s="19"/>
      <c r="Q74" s="6"/>
      <c r="R74" s="6"/>
    </row>
    <row r="75" spans="2:18" ht="18" customHeight="1" x14ac:dyDescent="0.3">
      <c r="B75" s="117"/>
      <c r="C75" s="91"/>
      <c r="D75" s="16"/>
      <c r="E75" s="34" t="s">
        <v>14</v>
      </c>
      <c r="F75" s="35">
        <v>0</v>
      </c>
      <c r="G75" s="35">
        <v>0</v>
      </c>
      <c r="H75" s="30"/>
      <c r="I75" s="19"/>
      <c r="J75" s="19"/>
      <c r="K75" s="19"/>
      <c r="L75" s="19"/>
      <c r="M75" s="19"/>
      <c r="N75" s="19"/>
      <c r="O75" s="19"/>
      <c r="P75" s="19"/>
      <c r="Q75" s="6"/>
      <c r="R75" s="6"/>
    </row>
    <row r="76" spans="2:18" ht="18" customHeight="1" x14ac:dyDescent="0.3">
      <c r="B76" s="117"/>
      <c r="C76" s="91"/>
      <c r="D76" s="16"/>
      <c r="E76" s="34" t="s">
        <v>14</v>
      </c>
      <c r="F76" s="35">
        <v>0</v>
      </c>
      <c r="G76" s="35">
        <v>0</v>
      </c>
      <c r="H76" s="29"/>
      <c r="I76" s="21"/>
      <c r="J76" s="19"/>
      <c r="K76" s="19"/>
      <c r="L76" s="19"/>
      <c r="M76" s="19"/>
      <c r="N76" s="19"/>
      <c r="O76" s="19"/>
      <c r="P76" s="19"/>
      <c r="Q76" s="6"/>
      <c r="R76" s="6"/>
    </row>
    <row r="77" spans="2:18" ht="18" customHeight="1" x14ac:dyDescent="0.3">
      <c r="B77" s="117"/>
      <c r="C77" s="91"/>
      <c r="D77" s="16"/>
      <c r="E77" s="34" t="s">
        <v>14</v>
      </c>
      <c r="F77" s="35">
        <v>0</v>
      </c>
      <c r="G77" s="35">
        <v>0</v>
      </c>
      <c r="H77" s="30"/>
      <c r="I77" s="19"/>
      <c r="J77" s="19"/>
      <c r="K77" s="19"/>
      <c r="L77" s="19"/>
      <c r="M77" s="19"/>
      <c r="N77" s="19"/>
      <c r="O77" s="19"/>
      <c r="P77" s="19"/>
      <c r="Q77" s="6"/>
      <c r="R77" s="6"/>
    </row>
    <row r="78" spans="2:18" ht="18" customHeight="1" x14ac:dyDescent="0.3">
      <c r="B78" s="117"/>
      <c r="C78" s="91"/>
      <c r="D78" s="16"/>
      <c r="E78" s="34" t="s">
        <v>14</v>
      </c>
      <c r="F78" s="35">
        <v>0</v>
      </c>
      <c r="G78" s="35">
        <v>0</v>
      </c>
      <c r="H78" s="30"/>
      <c r="I78" s="19"/>
      <c r="J78" s="19"/>
      <c r="K78" s="19"/>
      <c r="L78" s="19"/>
      <c r="M78" s="19"/>
      <c r="N78" s="19"/>
      <c r="O78" s="19"/>
      <c r="P78" s="19"/>
      <c r="Q78" s="6"/>
      <c r="R78" s="6"/>
    </row>
    <row r="79" spans="2:18" ht="18" customHeight="1" x14ac:dyDescent="0.3">
      <c r="B79" s="117"/>
      <c r="C79" s="91"/>
      <c r="D79" s="16"/>
      <c r="E79" s="34" t="s">
        <v>14</v>
      </c>
      <c r="F79" s="35">
        <v>0</v>
      </c>
      <c r="G79" s="35">
        <v>0</v>
      </c>
      <c r="H79" s="30"/>
      <c r="I79" s="19"/>
      <c r="J79" s="19"/>
      <c r="K79" s="19"/>
      <c r="L79" s="19"/>
      <c r="M79" s="19"/>
      <c r="N79" s="19"/>
      <c r="O79" s="19"/>
      <c r="P79" s="19"/>
      <c r="Q79" s="6"/>
      <c r="R79" s="6"/>
    </row>
    <row r="80" spans="2:18" ht="18" customHeight="1" x14ac:dyDescent="0.3">
      <c r="B80" s="117"/>
      <c r="C80" s="91"/>
      <c r="D80" s="16"/>
      <c r="E80" s="34" t="s">
        <v>14</v>
      </c>
      <c r="F80" s="35">
        <v>0</v>
      </c>
      <c r="G80" s="35">
        <v>0</v>
      </c>
      <c r="H80" s="30"/>
      <c r="I80" s="19"/>
      <c r="J80" s="19"/>
      <c r="K80" s="19"/>
      <c r="L80" s="19"/>
      <c r="M80" s="19"/>
      <c r="N80" s="19"/>
      <c r="O80" s="19"/>
      <c r="P80" s="19"/>
      <c r="Q80" s="6"/>
      <c r="R80" s="6"/>
    </row>
    <row r="81" spans="1:18" ht="18" customHeight="1" x14ac:dyDescent="0.3">
      <c r="B81" s="117"/>
      <c r="C81" s="91"/>
      <c r="D81" s="16"/>
      <c r="E81" s="34" t="s">
        <v>14</v>
      </c>
      <c r="F81" s="35">
        <v>0</v>
      </c>
      <c r="G81" s="35">
        <v>0</v>
      </c>
      <c r="H81" s="29"/>
      <c r="I81" s="21"/>
      <c r="J81" s="19"/>
      <c r="K81" s="19"/>
      <c r="L81" s="19"/>
      <c r="M81" s="19"/>
      <c r="N81" s="19"/>
      <c r="O81" s="19"/>
      <c r="P81" s="19"/>
      <c r="Q81" s="6"/>
      <c r="R81" s="6"/>
    </row>
    <row r="82" spans="1:18" ht="18" customHeight="1" x14ac:dyDescent="0.3">
      <c r="B82" s="117"/>
      <c r="C82" s="91"/>
      <c r="D82" s="16"/>
      <c r="E82" s="34" t="s">
        <v>14</v>
      </c>
      <c r="F82" s="35">
        <v>0</v>
      </c>
      <c r="G82" s="35">
        <v>0</v>
      </c>
      <c r="H82" s="30"/>
      <c r="I82" s="19"/>
      <c r="J82" s="19"/>
      <c r="K82" s="19"/>
      <c r="L82" s="19"/>
      <c r="M82" s="19"/>
      <c r="N82" s="19"/>
      <c r="O82" s="19"/>
      <c r="P82" s="19"/>
      <c r="Q82" s="6"/>
      <c r="R82" s="6"/>
    </row>
    <row r="83" spans="1:18" ht="18" customHeight="1" x14ac:dyDescent="0.3">
      <c r="B83" s="117"/>
      <c r="C83" s="91"/>
      <c r="D83" s="16"/>
      <c r="E83" s="34" t="s">
        <v>14</v>
      </c>
      <c r="F83" s="35">
        <v>0</v>
      </c>
      <c r="G83" s="35">
        <v>0</v>
      </c>
      <c r="H83" s="30"/>
      <c r="I83" s="19"/>
      <c r="J83" s="19"/>
      <c r="K83" s="19"/>
      <c r="L83" s="19"/>
      <c r="M83" s="19"/>
      <c r="N83" s="19"/>
      <c r="O83" s="19"/>
      <c r="P83" s="19"/>
      <c r="Q83" s="6"/>
      <c r="R83" s="6"/>
    </row>
    <row r="84" spans="1:18" ht="18" customHeight="1" x14ac:dyDescent="0.3">
      <c r="B84" s="117"/>
      <c r="C84" s="91"/>
      <c r="D84" s="16"/>
      <c r="E84" s="34" t="s">
        <v>14</v>
      </c>
      <c r="F84" s="35">
        <v>0</v>
      </c>
      <c r="G84" s="35">
        <v>0</v>
      </c>
      <c r="H84" s="30"/>
      <c r="I84" s="19"/>
      <c r="J84" s="19"/>
      <c r="K84" s="19"/>
      <c r="L84" s="19"/>
      <c r="M84" s="19"/>
      <c r="N84" s="19"/>
      <c r="O84" s="19"/>
      <c r="P84" s="19"/>
      <c r="Q84" s="6"/>
      <c r="R84" s="6"/>
    </row>
    <row r="85" spans="1:18" ht="27.6" x14ac:dyDescent="0.3">
      <c r="B85" s="117" t="s">
        <v>73</v>
      </c>
      <c r="C85" s="53" t="s">
        <v>53</v>
      </c>
      <c r="D85" s="13" t="s">
        <v>9</v>
      </c>
      <c r="E85" s="42" t="s">
        <v>18</v>
      </c>
      <c r="F85" s="17" t="s">
        <v>54</v>
      </c>
      <c r="G85" s="17" t="s">
        <v>55</v>
      </c>
      <c r="H85" s="19"/>
      <c r="I85" s="19"/>
      <c r="J85" s="19"/>
      <c r="K85" s="19"/>
      <c r="L85" s="19"/>
      <c r="M85" s="19"/>
      <c r="N85" s="19"/>
      <c r="O85" s="19"/>
      <c r="P85" s="19"/>
      <c r="Q85" s="6"/>
      <c r="R85" s="6"/>
    </row>
    <row r="86" spans="1:18" ht="140.1" customHeight="1" x14ac:dyDescent="0.3">
      <c r="B86" s="117"/>
      <c r="C86" s="86" t="s">
        <v>74</v>
      </c>
      <c r="D86" s="82"/>
      <c r="E86" s="79" t="s">
        <v>14</v>
      </c>
      <c r="F86" s="73"/>
      <c r="G86" s="76"/>
      <c r="H86" s="19"/>
      <c r="I86" s="19"/>
      <c r="J86" s="19"/>
      <c r="K86" s="19"/>
      <c r="L86" s="19"/>
      <c r="M86" s="19"/>
      <c r="N86" s="19"/>
      <c r="O86" s="19"/>
      <c r="P86" s="19"/>
      <c r="Q86" s="6"/>
      <c r="R86" s="6"/>
    </row>
    <row r="87" spans="1:18" ht="18" customHeight="1" x14ac:dyDescent="0.3">
      <c r="B87" s="117"/>
      <c r="C87" s="87"/>
      <c r="D87" s="83"/>
      <c r="E87" s="80"/>
      <c r="F87" s="74"/>
      <c r="G87" s="77"/>
      <c r="H87" s="19"/>
      <c r="I87" s="19"/>
      <c r="J87" s="19"/>
      <c r="K87" s="19"/>
      <c r="L87" s="19"/>
      <c r="M87" s="19"/>
      <c r="N87" s="19"/>
      <c r="O87" s="19"/>
      <c r="P87" s="19"/>
      <c r="Q87" s="6"/>
      <c r="R87" s="6"/>
    </row>
    <row r="88" spans="1:18" ht="18" customHeight="1" x14ac:dyDescent="0.3">
      <c r="B88" s="117"/>
      <c r="C88" s="88"/>
      <c r="D88" s="84"/>
      <c r="E88" s="81"/>
      <c r="F88" s="75"/>
      <c r="G88" s="78"/>
      <c r="H88" s="19"/>
      <c r="I88" s="19"/>
      <c r="J88" s="19"/>
      <c r="K88" s="19"/>
      <c r="L88" s="19"/>
      <c r="M88" s="19"/>
      <c r="N88" s="19"/>
      <c r="O88" s="19"/>
      <c r="P88" s="19"/>
      <c r="Q88" s="6"/>
      <c r="R88" s="6"/>
    </row>
    <row r="89" spans="1:18" ht="38.4" customHeight="1" x14ac:dyDescent="0.3">
      <c r="A89" s="7"/>
      <c r="B89" s="64" t="s">
        <v>75</v>
      </c>
      <c r="C89" s="114" t="s">
        <v>76</v>
      </c>
      <c r="D89" s="114"/>
      <c r="E89" s="114"/>
      <c r="F89" s="114"/>
      <c r="G89" s="114"/>
      <c r="H89" s="19"/>
      <c r="I89" s="19"/>
      <c r="J89" s="6"/>
      <c r="K89" s="6"/>
      <c r="L89" s="6"/>
      <c r="M89" s="6"/>
      <c r="N89" s="7"/>
      <c r="O89" s="7"/>
      <c r="P89" s="7"/>
    </row>
    <row r="90" spans="1:18" ht="39" customHeight="1" x14ac:dyDescent="0.3">
      <c r="A90" s="7"/>
      <c r="B90" s="64" t="s">
        <v>77</v>
      </c>
      <c r="C90" s="114" t="s">
        <v>78</v>
      </c>
      <c r="D90" s="114"/>
      <c r="E90" s="114"/>
      <c r="F90" s="114"/>
      <c r="G90" s="114"/>
      <c r="H90" s="19"/>
      <c r="I90" s="19"/>
      <c r="J90" s="6"/>
      <c r="K90" s="6"/>
      <c r="L90" s="6"/>
      <c r="M90" s="6"/>
      <c r="N90" s="7"/>
      <c r="O90" s="7"/>
      <c r="P90" s="7"/>
    </row>
    <row r="91" spans="1:18" ht="39" customHeight="1" x14ac:dyDescent="0.3">
      <c r="A91" s="7"/>
      <c r="B91" s="64" t="s">
        <v>79</v>
      </c>
      <c r="C91" s="116" t="s">
        <v>80</v>
      </c>
      <c r="D91" s="116"/>
      <c r="E91" s="116"/>
      <c r="F91" s="116"/>
      <c r="G91" s="116"/>
      <c r="H91" s="19"/>
      <c r="I91" s="19"/>
      <c r="J91" s="6"/>
      <c r="K91" s="6"/>
      <c r="L91" s="6"/>
      <c r="M91" s="6"/>
      <c r="N91" s="7"/>
      <c r="O91" s="7"/>
      <c r="P91" s="7"/>
    </row>
    <row r="92" spans="1:18" ht="39" customHeight="1" x14ac:dyDescent="0.3">
      <c r="A92" s="7"/>
      <c r="B92" s="65"/>
      <c r="C92" s="18" t="s">
        <v>81</v>
      </c>
      <c r="D92" s="62"/>
      <c r="E92" s="62"/>
      <c r="F92" s="62"/>
      <c r="G92" s="62"/>
      <c r="H92" s="19"/>
      <c r="I92" s="19"/>
      <c r="J92" s="6"/>
      <c r="K92" s="6"/>
      <c r="L92" s="6"/>
      <c r="M92" s="6"/>
      <c r="N92" s="7"/>
      <c r="O92" s="7"/>
      <c r="P92" s="7"/>
    </row>
    <row r="93" spans="1:18" x14ac:dyDescent="0.3">
      <c r="A93" s="7"/>
      <c r="B93" s="66"/>
      <c r="C93" s="6" t="s">
        <v>57</v>
      </c>
      <c r="D93" s="6"/>
      <c r="E93" s="6"/>
      <c r="F93" s="6"/>
      <c r="G93" s="6"/>
      <c r="H93" s="19"/>
      <c r="I93" s="19"/>
      <c r="J93" s="6"/>
      <c r="K93" s="6"/>
      <c r="L93" s="6"/>
      <c r="M93" s="6"/>
      <c r="N93" s="7"/>
      <c r="O93" s="7"/>
      <c r="P93" s="7"/>
    </row>
    <row r="94" spans="1:18" x14ac:dyDescent="0.3">
      <c r="C94" s="19"/>
      <c r="D94" s="6"/>
      <c r="E94" s="6"/>
      <c r="F94" s="6"/>
      <c r="G94" s="6"/>
      <c r="H94" s="19"/>
      <c r="I94" s="19"/>
      <c r="J94" s="19"/>
      <c r="K94" s="19"/>
      <c r="L94" s="19"/>
      <c r="M94" s="19"/>
      <c r="N94" s="19"/>
      <c r="O94" s="19"/>
      <c r="P94" s="19"/>
      <c r="Q94" s="6"/>
      <c r="R94" s="6"/>
    </row>
    <row r="95" spans="1:18" x14ac:dyDescent="0.3">
      <c r="C95" s="19"/>
      <c r="D95" s="6"/>
      <c r="E95" s="6"/>
      <c r="F95" s="6"/>
      <c r="G95" s="6"/>
      <c r="H95" s="19"/>
      <c r="I95" s="19"/>
      <c r="J95" s="19"/>
      <c r="K95" s="19"/>
      <c r="L95" s="19"/>
      <c r="M95" s="19"/>
      <c r="N95" s="19"/>
      <c r="O95" s="19"/>
      <c r="P95" s="19"/>
      <c r="Q95" s="6"/>
      <c r="R95" s="6"/>
    </row>
  </sheetData>
  <sheetProtection sheet="1" formatCells="0" formatColumns="0" formatRows="0" insertColumns="0" insertHyperlinks="0" deleteColumns="0" deleteRows="0" sort="0" autoFilter="0" pivotTables="0"/>
  <mergeCells count="51">
    <mergeCell ref="F13:G13"/>
    <mergeCell ref="F14:G14"/>
    <mergeCell ref="F15:G15"/>
    <mergeCell ref="F16:G16"/>
    <mergeCell ref="H5:H6"/>
    <mergeCell ref="D2:H2"/>
    <mergeCell ref="D3:H3"/>
    <mergeCell ref="D4:H4"/>
    <mergeCell ref="C90:G90"/>
    <mergeCell ref="F7:G7"/>
    <mergeCell ref="F8:G8"/>
    <mergeCell ref="F9:G9"/>
    <mergeCell ref="F17:G17"/>
    <mergeCell ref="F18:G18"/>
    <mergeCell ref="D5:D6"/>
    <mergeCell ref="E5:E6"/>
    <mergeCell ref="F5:G6"/>
    <mergeCell ref="F10:G10"/>
    <mergeCell ref="F11:G11"/>
    <mergeCell ref="F12:G12"/>
    <mergeCell ref="C91:G91"/>
    <mergeCell ref="B71:B84"/>
    <mergeCell ref="C72:C84"/>
    <mergeCell ref="E72:G72"/>
    <mergeCell ref="B85:B88"/>
    <mergeCell ref="C86:C88"/>
    <mergeCell ref="D86:D88"/>
    <mergeCell ref="E86:E88"/>
    <mergeCell ref="F86:F88"/>
    <mergeCell ref="G86:G88"/>
    <mergeCell ref="B47:B58"/>
    <mergeCell ref="C48:C58"/>
    <mergeCell ref="K48:K50"/>
    <mergeCell ref="K51:K53"/>
    <mergeCell ref="C89:G89"/>
    <mergeCell ref="K54:K56"/>
    <mergeCell ref="K60:K62"/>
    <mergeCell ref="K63:K65"/>
    <mergeCell ref="K66:K68"/>
    <mergeCell ref="B59:B70"/>
    <mergeCell ref="C60:C70"/>
    <mergeCell ref="K30:K37"/>
    <mergeCell ref="B38:B46"/>
    <mergeCell ref="C39:C46"/>
    <mergeCell ref="K39:K46"/>
    <mergeCell ref="A19:B19"/>
    <mergeCell ref="B20:B28"/>
    <mergeCell ref="C21:C28"/>
    <mergeCell ref="E21:G21"/>
    <mergeCell ref="B29:B37"/>
    <mergeCell ref="C30:C37"/>
  </mergeCells>
  <phoneticPr fontId="17" type="noConversion"/>
  <conditionalFormatting sqref="I30:I37">
    <cfRule type="containsText" dxfId="11" priority="15" operator="containsText" text="překročeno">
      <formula>NOT(ISERROR(SEARCH("překročeno",I30)))</formula>
    </cfRule>
  </conditionalFormatting>
  <conditionalFormatting sqref="I48:I58">
    <cfRule type="containsText" dxfId="10" priority="14" operator="containsText" text="překročeno">
      <formula>NOT(ISERROR(SEARCH("překročeno",I48)))</formula>
    </cfRule>
  </conditionalFormatting>
  <conditionalFormatting sqref="I60:I70">
    <cfRule type="containsText" dxfId="9" priority="12" operator="containsText" text="překročeno">
      <formula>NOT(ISERROR(SEARCH("překročeno",I60)))</formula>
    </cfRule>
  </conditionalFormatting>
  <conditionalFormatting sqref="K30:K37">
    <cfRule type="cellIs" dxfId="8" priority="10" operator="greaterThanOrEqual">
      <formula>0.1</formula>
    </cfRule>
  </conditionalFormatting>
  <conditionalFormatting sqref="I39:I46">
    <cfRule type="containsText" dxfId="7" priority="11" operator="containsText" text="překročeno">
      <formula>NOT(ISERROR(SEARCH("překročeno",I39)))</formula>
    </cfRule>
  </conditionalFormatting>
  <conditionalFormatting sqref="K39:K46">
    <cfRule type="cellIs" dxfId="6" priority="9" operator="greaterThanOrEqual">
      <formula>0.15</formula>
    </cfRule>
  </conditionalFormatting>
  <conditionalFormatting sqref="K48:K50">
    <cfRule type="cellIs" dxfId="5" priority="8" operator="greaterThan">
      <formula>0.5</formula>
    </cfRule>
  </conditionalFormatting>
  <conditionalFormatting sqref="K60 K62">
    <cfRule type="cellIs" dxfId="4" priority="7" operator="greaterThan">
      <formula>0.5</formula>
    </cfRule>
  </conditionalFormatting>
  <conditionalFormatting sqref="K54:K56">
    <cfRule type="expression" dxfId="3" priority="2">
      <formula>IF(SUM($O$48:$O$58)=0,0,SUM($J$48:$J$58))&gt;0.5</formula>
    </cfRule>
  </conditionalFormatting>
  <conditionalFormatting sqref="K66:K68">
    <cfRule type="expression" dxfId="2" priority="1">
      <formula>IF(SUM($O$60:$O$70)=0,0,SUM($J$60:$J$70))&gt;0.5</formula>
    </cfRule>
  </conditionalFormatting>
  <pageMargins left="0.7" right="0.7" top="0.78740157499999996" bottom="0.78740157499999996" header="0.3" footer="0.3"/>
  <pageSetup paperSize="9" orientation="portrait" r:id="rId1"/>
  <tableParts count="2">
    <tablePart r:id="rId2"/>
    <tablePart r:id="rId3"/>
  </tableParts>
  <extLst>
    <ext xmlns:x14="http://schemas.microsoft.com/office/spreadsheetml/2009/9/main" uri="{78C0D931-6437-407d-A8EE-F0AAD7539E65}">
      <x14:conditionalFormattings>
        <x14:conditionalFormatting xmlns:xm="http://schemas.microsoft.com/office/excel/2006/main">
          <x14:cfRule type="expression" priority="4" id="{4AB4A4DB-7DBA-4BDD-8DAF-05255CB59D69}">
            <xm:f>AND(E48&gt;='Rozhodné datum'!$B$3,E48&lt;'Rozhodné datum'!$B$4,I48="Překročeno*")</xm:f>
            <x14:dxf>
              <fill>
                <patternFill>
                  <bgColor rgb="FF92D050"/>
                </patternFill>
              </fill>
            </x14:dxf>
          </x14:cfRule>
          <xm:sqref>I48:I58</xm:sqref>
        </x14:conditionalFormatting>
        <x14:conditionalFormatting xmlns:xm="http://schemas.microsoft.com/office/excel/2006/main">
          <x14:cfRule type="expression" priority="3" id="{F1683189-48B9-4F56-BE6B-38EDB2439F63}">
            <xm:f>AND(E60&gt;='Rozhodné datum'!$B$3,E60&lt;'Rozhodné datum'!$B$4,I60="Překročeno*")</xm:f>
            <x14:dxf>
              <fill>
                <patternFill>
                  <bgColor rgb="FF92D050"/>
                </patternFill>
              </fill>
            </x14:dxf>
          </x14:cfRule>
          <xm:sqref>I60:I70</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71557A-E1FB-4807-82ED-9C66EED23773}">
  <dimension ref="B2:B4"/>
  <sheetViews>
    <sheetView workbookViewId="0">
      <selection activeCell="B5" sqref="B5"/>
    </sheetView>
  </sheetViews>
  <sheetFormatPr defaultRowHeight="14.4" x14ac:dyDescent="0.3"/>
  <cols>
    <col min="2" max="2" width="10.109375" bestFit="1" customWidth="1"/>
  </cols>
  <sheetData>
    <row r="2" spans="2:2" x14ac:dyDescent="0.3">
      <c r="B2" t="s">
        <v>82</v>
      </c>
    </row>
    <row r="3" spans="2:2" x14ac:dyDescent="0.3">
      <c r="B3" s="5">
        <v>45123</v>
      </c>
    </row>
    <row r="4" spans="2:2" x14ac:dyDescent="0.3">
      <c r="B4" s="5">
        <v>45194</v>
      </c>
    </row>
  </sheetData>
  <pageMargins left="0.7" right="0.7" top="0.78740157499999996" bottom="0.78740157499999996"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55b9b8e6-ce93-484b-85c3-60be995bde3d" xsi:nil="true"/>
    <lcf76f155ced4ddcb4097134ff3c332f xmlns="30e291ad-f7e7-49f6-86f9-67da3b83edbb">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31549CDEB83DA341B73C89BFF0739B7C" ma:contentTypeVersion="16" ma:contentTypeDescription="Create a new document." ma:contentTypeScope="" ma:versionID="1b42fad5f59c1fe7e40c3bd514fec3eb">
  <xsd:schema xmlns:xsd="http://www.w3.org/2001/XMLSchema" xmlns:xs="http://www.w3.org/2001/XMLSchema" xmlns:p="http://schemas.microsoft.com/office/2006/metadata/properties" xmlns:ns2="30e291ad-f7e7-49f6-86f9-67da3b83edbb" xmlns:ns3="55b9b8e6-ce93-484b-85c3-60be995bde3d" targetNamespace="http://schemas.microsoft.com/office/2006/metadata/properties" ma:root="true" ma:fieldsID="11ede3a94b7cb5faf7882cce0a7ac228" ns2:_="" ns3:_="">
    <xsd:import namespace="30e291ad-f7e7-49f6-86f9-67da3b83edbb"/>
    <xsd:import namespace="55b9b8e6-ce93-484b-85c3-60be995bde3d"/>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LengthInSeconds" minOccurs="0"/>
                <xsd:element ref="ns2:lcf76f155ced4ddcb4097134ff3c332f" minOccurs="0"/>
                <xsd:element ref="ns3:TaxCatchAl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0e291ad-f7e7-49f6-86f9-67da3b83edb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ee38a382-c502-43bf-abac-d2fc7936176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5b9b8e6-ce93-484b-85c3-60be995bde3d"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88a37478-2f02-4567-ab3e-676bfd2a5623}" ma:internalName="TaxCatchAll" ma:showField="CatchAllData" ma:web="55b9b8e6-ce93-484b-85c3-60be995bde3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F9A0C18-B331-4BC1-8DA2-B8887240F95F}">
  <ds:schemaRefs>
    <ds:schemaRef ds:uri="http://schemas.microsoft.com/office/2006/metadata/properties"/>
    <ds:schemaRef ds:uri="http://schemas.microsoft.com/office/infopath/2007/PartnerControls"/>
    <ds:schemaRef ds:uri="55b9b8e6-ce93-484b-85c3-60be995bde3d"/>
    <ds:schemaRef ds:uri="30e291ad-f7e7-49f6-86f9-67da3b83edbb"/>
  </ds:schemaRefs>
</ds:datastoreItem>
</file>

<file path=customXml/itemProps2.xml><?xml version="1.0" encoding="utf-8"?>
<ds:datastoreItem xmlns:ds="http://schemas.openxmlformats.org/officeDocument/2006/customXml" ds:itemID="{89117891-B5C1-4AC9-A218-F26F8264A33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0e291ad-f7e7-49f6-86f9-67da3b83edbb"/>
    <ds:schemaRef ds:uri="55b9b8e6-ce93-484b-85c3-60be995bde3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B296F8C-ABBF-47FE-B956-71589ADC84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4</vt:i4>
      </vt:variant>
    </vt:vector>
  </HeadingPairs>
  <TitlesOfParts>
    <vt:vector size="4" baseType="lpstr">
      <vt:lpstr>Titulní strana</vt:lpstr>
      <vt:lpstr>Přehled-ZZVZ</vt:lpstr>
      <vt:lpstr>Přehled-MPZ</vt:lpstr>
      <vt:lpstr>Rozhodné datum</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Barková Eva</dc:creator>
  <cp:keywords/>
  <dc:description/>
  <cp:lastModifiedBy>Barková Eva</cp:lastModifiedBy>
  <cp:revision/>
  <dcterms:created xsi:type="dcterms:W3CDTF">2016-11-08T12:49:22Z</dcterms:created>
  <dcterms:modified xsi:type="dcterms:W3CDTF">2023-12-13T11:30:30Z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0x01010031549CDEB83DA341B73C89BFF0739B7C</vt:lpwstr>
  </property>
  <property fmtid="{D5CDD505-2E9C-101B-9397-08002B2CF9AE}" pid="3" name="MediaServiceImageTags">
    <vt:lpwstr/>
  </property>
</Properties>
</file>