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28680" yWindow="-120" windowWidth="29040" windowHeight="17640"/>
  </bookViews>
  <sheets>
    <sheet name="Harmonogram výzev IROP 202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I54" i="1" l="1"/>
  <c r="H54" i="1"/>
  <c r="J54" i="1" l="1"/>
  <c r="I53" i="1" l="1"/>
  <c r="H53" i="1"/>
  <c r="J53" i="1" l="1"/>
  <c r="I66" i="1"/>
  <c r="H66" i="1"/>
  <c r="J66" i="1" l="1"/>
  <c r="I75" i="1"/>
  <c r="H75" i="1"/>
  <c r="J75" i="1" l="1"/>
  <c r="I65" i="1"/>
  <c r="H65" i="1"/>
  <c r="J65" i="1" l="1"/>
  <c r="H61" i="1" l="1"/>
  <c r="H62" i="1"/>
  <c r="H36" i="1"/>
  <c r="H37" i="1"/>
</calcChain>
</file>

<file path=xl/sharedStrings.xml><?xml version="1.0" encoding="utf-8"?>
<sst xmlns="http://schemas.openxmlformats.org/spreadsheetml/2006/main" count="940" uniqueCount="266">
  <si>
    <t>Identifikace výzvy</t>
  </si>
  <si>
    <t>Doplňkovost</t>
  </si>
  <si>
    <t>Nastavení výzvy</t>
  </si>
  <si>
    <t>Zaměření výzvy</t>
  </si>
  <si>
    <t>Název výzvy</t>
  </si>
  <si>
    <t>z toho příspěvek Evropské unie
(CZK)</t>
  </si>
  <si>
    <t>z toho národní veřejné zdroje
(CZK)</t>
  </si>
  <si>
    <t>Cíl politiky</t>
  </si>
  <si>
    <t>Priorita</t>
  </si>
  <si>
    <t>Specifický cíl</t>
  </si>
  <si>
    <t>Druh výzvy</t>
  </si>
  <si>
    <t>Model hodnocení</t>
  </si>
  <si>
    <t>Typ oprávněného žadatele</t>
  </si>
  <si>
    <t>Podporované aktivity</t>
  </si>
  <si>
    <t>Územní zaměření</t>
  </si>
  <si>
    <t>Cílové skupiny</t>
  </si>
  <si>
    <t>Název programu</t>
  </si>
  <si>
    <t>Specifický  cíl/opatření</t>
  </si>
  <si>
    <t>Datum vyhlášení
(rok)</t>
  </si>
  <si>
    <t>Popis doplňkovosti</t>
  </si>
  <si>
    <t xml:space="preserve">Datum ukončení příjmu žádostí o podporu
(měsíc, rok) </t>
  </si>
  <si>
    <t>Pořadí</t>
  </si>
  <si>
    <t>4.4</t>
  </si>
  <si>
    <t>průběžná</t>
  </si>
  <si>
    <t>jednokolový</t>
  </si>
  <si>
    <t>obce, organizace zřizované nebo zakládané obcemi, zřizovatelé základních knihoven se specializovaným knihovním fondem</t>
  </si>
  <si>
    <t xml:space="preserve">Revitalizace, odborná infrastruktura a vybavení pro činnost knihoven </t>
  </si>
  <si>
    <t>méně rozvinuté regiony
(KVK, ULK, LBK, HKK, PAK, OLK, ZLK, MSK)</t>
  </si>
  <si>
    <t>návštěvníci  knihoven, žáci, studenti, obyvatelé, odborná veřejnost, národnostní skupiny (zejména Romové), osoby se zdravotním postižením</t>
  </si>
  <si>
    <t>NPO</t>
  </si>
  <si>
    <t>Komponenta 4.5</t>
  </si>
  <si>
    <t>přechodové regiony
(SCK, JCK, PLK, VYS, JMK)</t>
  </si>
  <si>
    <t>Území metropoliitních oblastí a aglomerací ITI mimo území hl. m. Prahy</t>
  </si>
  <si>
    <t>kraje a jimi zřizované a zakládané organizace, OSS, PO OSS, obce a jimi zřizované a zakládané organizace</t>
  </si>
  <si>
    <t xml:space="preserve">Revitalizace, odborná infrastruktura a vybavení pro činnost muzeí </t>
  </si>
  <si>
    <t>návštěvníci muzeí, žáci, studenti, obyvatelé, odborná veřejnost, podnikatelské subjekty, národnostní skupiny (zejména Romové), osoby se zdravotním postižením</t>
  </si>
  <si>
    <t>Revitalizace, odborná infrastruktura a vybavení pro činnost muzeí</t>
  </si>
  <si>
    <t>vlastníci památek, subjekty s právem hospodaření</t>
  </si>
  <si>
    <t>Revitalizace a vybavení pro činnost památek přispívající k ochraně kulturního dědictví</t>
  </si>
  <si>
    <t>návštěvníci památek, žáci, studenti, obyvatelé, odborná veřejnost, podnikatelské subjekty, národnostní skupiny (zejména Romové), osoby se zdravotním postižením</t>
  </si>
  <si>
    <t>CP 4</t>
  </si>
  <si>
    <t>4.3</t>
  </si>
  <si>
    <t xml:space="preserve">• subjekty poskytující veřejnou službu v oblasti zdravotní péče podle zákona č. 372/2011 Sb.,  o zdravotních službách a podmínkách jejich poskytování
• příspěvkové organizace organizačních složek státu
• státní organizace
• organizace zřizované nebo zakládané kraji
• organizace zřizované nebo zakládané obcemi
• NNO
• Kraje
• obce
</t>
  </si>
  <si>
    <t xml:space="preserve">Integrovaná péče, integrace zdravotních a sociálních služeb – podpora rozvoje dostupnosti zdravotní následné péče – modernizace a rekonstrukce lůžkových oddělení poskytujících následnou péči. </t>
  </si>
  <si>
    <t xml:space="preserve">Přechodové regiony </t>
  </si>
  <si>
    <t xml:space="preserve">Zvláště ohrožené skupiny pacientů: pacienti, jejichž zdravotní stav vyžaduje doléčení v lůžkovém zdravotnickém zařízení
</t>
  </si>
  <si>
    <t>OPZ</t>
  </si>
  <si>
    <t>Méně rozvinuté regiony</t>
  </si>
  <si>
    <t xml:space="preserve">Zvláště ohrožené skupiny pacientů: osoby s duševním onemocněním 
</t>
  </si>
  <si>
    <t>1.1</t>
  </si>
  <si>
    <t>Kybernetická bezpečnost</t>
  </si>
  <si>
    <t>území celé ČR</t>
  </si>
  <si>
    <t>občané; cizinci; podnikatelské subjekty; instituce veřejné správy; zaměstnanci ve veřejné správě; nestátní neziskové organizace („NNO“); výzkumné organizace</t>
  </si>
  <si>
    <t>IFS; BMVI; NPO</t>
  </si>
  <si>
    <t>Komponenta 1. 2 Digitální systémy veřejné správy</t>
  </si>
  <si>
    <t>5; 9; 10</t>
  </si>
  <si>
    <t>Zvýšení dostupnosti infrastruktury monitorování bezpečnosti v rámci bezpečnostního informačního systému a systému správy událostí, která bude schopna zaznamenávat a vyhodnocovat bezpečnostní incidenty, a rozšíří kapacity a schopnosti policie a Ministerstva vnitra v Česku identifikovat bezpečnostní incidenty a incidenty IKT a reagovat na ně i na dálku, je-li omezen přístup ke kancelářské infrastruktuře;
Zvýšení kybernetické bezpečnosti vybraných informačních systémů v souladu s požadavky zákona č. 181/2014 Sb., o kybernetické bezpečnosti.</t>
  </si>
  <si>
    <t>organizační složky státu; 
příspěvkové organizace organizačních složek státu; 
státní organizace; 
kraje; 
obce;
organizace zřizované nebo zakládané kraji / obcemi; státní podniky; 
NNO zakládané zde uvedenými typy oprávněných žadatelů;
subjekty poskytující veřejnou službu v oblasti zdravotní péče podle zákona č. 372/2011 Sb., o zdravotních službách a podmínkách jejich poskytování (zákon o zdravotních službách), ve znění pozdějších předpisů</t>
  </si>
  <si>
    <t>Elektronizace vybraných služeb veřejné správy;
Rozšíření propojeného datového fondu;
Integrace elektronických služeb veřejné správy a informací o službách veřejné správy na portál gov.cz;
Opatření vedoucí k intenzivnímu využívání existujících bezpečných systémů elektronické identifikace;
Publikace dat veřejné správy jako OpenData;
Vytvoření eGovernment cloud;
Transakční portálová řešení s využitím zaručené elektronické identity;
Automatizace zpracování digitálních dat (robotizace);
Centralizace, standardizace a sdílení elektronických služeb veřejné správy</t>
  </si>
  <si>
    <t>4; 7; 8; 11; 12;15</t>
  </si>
  <si>
    <t>Zavedení datového skladu pro Ministerstvo spravedlnosti;
Dokončení nového plně funkčního softwarově definovaného datového centra a jeho zpřístupnění koncovým uživatelům;
Vybudování jednotné platformy pro občany a firmy umožňující alespoň: podání počáteční žádosti o přijetí na veřejnou vysokoškolskou instituci; žádost o stanovení použitelných právních předpisů v souladu s nařízením (ES) č. 883/2004, o koordinaci systémů sociálního zabezpečení; žádost o důchod a předdůchodové dávky z povinných systémů; žádost o financování vysokoškolského vzdělávání, například formou stipendia a půjčky od veřejného orgánu nebo instituce;
rozvoj digitálních registrů; Jednotný portál pro evidenci kontrol (JePEK); SIS_2 Nástroje pro centrální zpracování statistických úkolů; Elektronický cestovní ruch;Dokončení propojení projektu Neschopenka, krajských hygienických stanic a projektu Chytrá karanténa za účelem zjednodušení administrativy a zlepšení systémů vyvinutých během pandemie COVID-19 a vývoj a zdokonalení dalších tří informačních systémů: DIP – Databáze informací o povinnostech; Globální distribuční systém v cestovním ruchu; rozšíření služeb Správy státních hmotných rezerv (SSHR);
Fungování nových nebo zmodernizovaných informačních systémů veřejné správy</t>
  </si>
  <si>
    <t xml:space="preserve">organizační složky státu; 
příspěvkové organizace organizačních složek státu; 
státní organizace; 
kraje; 
obce;
organizace zřizované nebo zakládané kraji / obcemi; státní podniky;
</t>
  </si>
  <si>
    <t>OP TAK; OP Rybářství; OP ST; NPO</t>
  </si>
  <si>
    <t xml:space="preserve">hlavní město Praha; městské části hl. m. Prahy; organizace zřizované nebo zakládané hl. m. Prahou / městskými částmi hl. m. Prahy
</t>
  </si>
  <si>
    <t>Elektronizace vybraných služeb veřejné správy;
Rozšíření propojeného datového fondu;
Integrace elektronických služeb veřejné správy a informací o službách veřejné správy na portál gov.cz;
Opatření vedoucí k intenzivnímu využívání existujících bezpečných systémů elektronické identifikace;
Publikace dat veřejné správy jako OpenData;
Vytvoření eGovernment cloud;
Transakční portálová řešení s využitím zaručené elektronické identity;
Automatizace zpracování digitálních dat (robotizace);
Centralizace, standardizace a sdílení elektronických služeb veřejné správy;
• Rozvoj neveřejné síťové infrastruktury veřejné správy a rozvoj backofficových služeb prostřednictvím Centrálního místa služeb („CMS“) a rozvoj backofficových služeb veřejné správy v CMS a přístupu k nim prostřednictvím komunikační infrastruktury veřejné správy a neveřejných sítí veřejné správy, včetně doprovodné infrastruktury (DWDM, MPLS apod.), její územní rozšíření a užití pro kvalitnější výkon tzv. digitálního úřadování státu ;
Kybernetická bezpečnost</t>
  </si>
  <si>
    <t>více rozvinuté regiony
(hl.m.Praha)</t>
  </si>
  <si>
    <t>12/2027</t>
  </si>
  <si>
    <t>organizační složky státu; 
příspěvkové organizace organizačních složek státu; 
státní organizace; 
kraje; 
obce;
organizace zřizované nebo zakládané kraji / obcemi; státní podniky;
NNO zakládané zde uvedenými typy oprávněných žadatelů;
subjekty poskytující veřejnou službu v oblasti zdravotní péče podle zákona č. 372/2011 Sb., o zdravotních službách a podmínkách jejich poskytování (zákon o zdravotních službách), ve znění pozdějších předpisů</t>
  </si>
  <si>
    <t>Elektronizace vybraných služeb veřejné správy;
Rozšíření propojeného datového fondu;
Integrace elektronických služeb veřejné správy a informací o službách veřejné správy na portál gov.cz;
Opatření vedoucí k intenzivnímu využívání existujících bezpečných systémů elektronické identifikace;
Publikace dat veřejné správy jako OpenData;
Vytvoření eGovernment cloud;
Transakční portálová řešení s využitím zaručené elektronické identity;
Automatizace zpracování digitálních dat (robotizace);
Centralizace, standardizace a sdílení elektronických služeb veřejné správy
Kyberbezpečnost</t>
  </si>
  <si>
    <t xml:space="preserve">IFS; BMVI; NPO;OP TAK; OP Rybářství; OP ST; </t>
  </si>
  <si>
    <t xml:space="preserve">Rozvoj neveřejné síťové infrastruktury veřejné správy a rozvoj backofficových služeb prostřednictvím Centrálního místa služeb („CMS“) a rozvoj backofficových služeb veřejné správy v CMS a přístupu k nim prostřednictvím komunikační infrastruktury veřejné správy a neveřejných sítí veřejné správy, včetně doprovodné infrastruktury (DWDM, MPLS apod.), její územní rozšíření a užití pro kvalitnější výkon tzv. digitálního úřadování státu </t>
  </si>
  <si>
    <t>organizační složky státu; 
příspěvkové organizace organizačních složek státu; 
státní organizace; 
kraje; 
obce;
organizace zřizované nebo zakládané kraji / obcemi; státní podniky</t>
  </si>
  <si>
    <t>4.2</t>
  </si>
  <si>
    <t>NNO, OSS, PO OSS, kraje, obce, dobrovolné svazky obcí, organizace zřizované nebo zakládané kraji / obcemi / dobrovolnými svazky obcí, církve, církevní organizace</t>
  </si>
  <si>
    <t>Infrastruktura sociálních služeb</t>
  </si>
  <si>
    <t>osoby sociálně vyloučené či ohrožené sociálním vyloučením, osoby s postižením, osoby s chronickým a duševním onemocněním, osoby se specifickými potřebami vyplývajícími z jejich zdravotního stavu, které potřebují vysokou míru podpory, a jejich osoby blízké, rodiny s nezaopatřenými dětmi v nepříznivé sociální situaci, mladé dospělé osoby opouštějící ústavní či náhradní rodinnou péči, oběti domácího a genderově podmíněného násilí a osoby tímto násilím ohrožené, osoby v bytové nouzi, senioři, ohrožené děti, uprchlíci, migranti, národnostní skupiny (zejména Romové), bezdomovci</t>
  </si>
  <si>
    <t>OPZ + 2021-2027; Azylový, migrační a integrační fond (AMIF); NPO</t>
  </si>
  <si>
    <t>komponenta 3.3</t>
  </si>
  <si>
    <t>31_22_003</t>
  </si>
  <si>
    <t>Pro služby sociální péče bude podporován nákup, rekonstrukce či výstavba objektů, zařízení a stavební úpravy, které vytvoří podmínky pro kvalitní poskytování sociálních služeb, obnovu a zkvalitnění materiálně technické základny stávajících sociálních služeb.</t>
  </si>
  <si>
    <t xml:space="preserve">OPZ + 2021-2027; Azylový, migrační a integrační fond (AMIF); NPO </t>
  </si>
  <si>
    <t>08/2023</t>
  </si>
  <si>
    <t>obce, kraje, organizace zřizované nebo zakládané kraji/obcemi, PO OSS, církve, církevní organizace, NNO, které min. 5 let bezprostředně před podáním žádosti nepřetržitě poskytovaly sociální bydlení či úspěšně realizovaly projekt sociálního bydlení v Operačním programu Zaměstnanost</t>
  </si>
  <si>
    <t>Sociální bydlení</t>
  </si>
  <si>
    <t xml:space="preserve">OPZ + 2021-2027; Azylový, migrační a integrační fond (AMIF) </t>
  </si>
  <si>
    <t>10/2025</t>
  </si>
  <si>
    <t>Deinstitucionalizace sociálních služeb za účelem sociálního začleňování</t>
  </si>
  <si>
    <t xml:space="preserve">OPZ + 2021-2027; Azylový, migrační a integrační fond (AMIF); </t>
  </si>
  <si>
    <t>2.2</t>
  </si>
  <si>
    <t>hlavní město Praha, městské části hl. m. Prahy, organizace zřizované nebo zakládané hl. m. Prahou / městskými částmi hl. m. Prahy, církve, církevní organizace, OSS, PO OSS, 	veřejné a státní vysoké školy, státní podniky, státní organizace, veřejné výzkumné instituce</t>
  </si>
  <si>
    <t>Zelená infrastruktura ve veřejném prostranství měst a obcí</t>
  </si>
  <si>
    <t>obyvatelé měst a obcí, návštěvníci měst a obcí</t>
  </si>
  <si>
    <t>OP ŽP, OP ST, OP TAK, NPO</t>
  </si>
  <si>
    <t>obce, kraje, organizace zřizované nebo zakládané obcemi / kraji, církve, církevní organizace, OSS, PO OSS, 	veřejné a státní vysoké školy, státní podniky, státní organizace, veřejné výzkumné instituce</t>
  </si>
  <si>
    <t>4.1</t>
  </si>
  <si>
    <t>školské právnické osoby, obce, dobrovolné svazky obcí, kraje, organizace zřizované nebo zakládané obcemi/kraji, NNO, které minimálně 2 roky bezprostředně před podáním žádosti nepřetržitě působí v oblasti vzdělávání nebo asistenčních služeb, církve, církevní organizace, OSS, PO OSS, ostatní právnické osoby, vykonávající činnost škol a školských zařízení, zapsané v Rejstříku škol a školských zařízení (např. akciové společnosti, komanditní společnosti, společnosti s ručením omezeným, veřejné obchodní společnosti)</t>
  </si>
  <si>
    <t>Mateřské školy</t>
  </si>
  <si>
    <t>děti od 2 let v předškolním vzdělávání, rodiče, osoby se speciálními vzdělávacími potřebami,	pedagogičtí pracovníci, pracovníci a dobrovolní pracovníci organizací působících v oblasti vzdělávání nebo asistenčních služeb a v oblasti neformálního a zájmového vzdělávání dětí a mládeže, národnostní skupiny (zejména Romové), uprchlíci, migranti</t>
  </si>
  <si>
    <t>OP JAK, OP ST, NPO</t>
  </si>
  <si>
    <t>Základní školy</t>
  </si>
  <si>
    <t>rodiče, žáci, osoby se speciálními vzdělávacími potřebami,	pedagogičtí pracovníci, nepedagogičtí pracovníci ZŠ, SŠ a SŠ/VOŠ, pracovníci a dobrovolní pracovníci organizací působících v oblasti vzdělávání nebo asistenčních služeb a v oblasti neformálního a zájmového vzdělávání dětí a mládeže, národnostní skupiny (zejména Romové), uprchlíci, migranti</t>
  </si>
  <si>
    <t>rodiče, žáci, osoby se speciálními vzdělávacími potřebami, pedagogičtí pracovníci, nepedagogičtí pracovníci ZŠ, SŠ a SŠ/VOŠ, pracovníci a dobrovolní pracovníci organizací působících v oblasti vzdělávání nebo asistenčních služeb a v oblasti neformálního a zájmového vzdělávání dětí a mládeže, národnostní skupiny (zejména Romové)</t>
  </si>
  <si>
    <t>Střední a vyšší odborné školy, konzervatoře</t>
  </si>
  <si>
    <t>rodiče, žáci, studenti, osoby se speciálními vzdělávacími potřebami,	pedagogičtí pracovníci, nepedagogičtí pracovníci ZŠ, SŠ a SŠ/VOŠ, pracovníci a dobrovolní pracovníci organizací působících v oblasti vzdělávání nebo asistenčních služeb a v oblasti neformálního a zájmového vzdělávání dětí a mládeže, dospělí v dalším vzdělávání, národnostní skupiny (zejména Romové), uprchlíci, migranti</t>
  </si>
  <si>
    <t>rodiče, žáci, studenti, osoby se speciálními vzdělávacími potřebami, pedagogičtí pracovníci, nepedagogičtí pracovníci ZŠ, SŠ a SŠ/VOŠ, pracovníci a dobrovolní pracovníci organizací působících v oblasti vzdělávání nebo asistenčních služeb a v oblasti neformálního a zájmového vzdělávání dětí a mládeže, dospělí v dalším vzdělávání, národnostní skupiny (zejména Romové)</t>
  </si>
  <si>
    <t>rodiče, žáci, studenti, osoby se speciálními vzdělávacími potřebami, pedagogičtí pracovníci, nepedagogičtí pracovníci ZŠ, SŠ a SŠ/VOŠ, pracovníci a dobrovolní pracovníci organizací působících v oblasti vzdělávání nebo asistenčních služeb a v oblasti neformálního a zájmového vzdělávání dětí a mládeže, dospělí v dalším vzdělávání, národnostní skupiny (zejména Romové), uprchlíci, migranti</t>
  </si>
  <si>
    <t>3.1</t>
  </si>
  <si>
    <t>Kraje, organizace zřizované nebo zakládané kraji</t>
  </si>
  <si>
    <t xml:space="preserve">Silnice II. třídy na Prioritní regionální silniční síti
</t>
  </si>
  <si>
    <t>Karlovarský kraj, Ústecký kraj, Liberecký kraj, Královéhradecký kraj, Pardubický kraj, Olomoucký kraj, Moravskoslezský kraj, Zlínský kraj</t>
  </si>
  <si>
    <t>Obyvatelé měst a obcí, návštěvníci, podnikatelské subjekty</t>
  </si>
  <si>
    <t>OP D, NPO</t>
  </si>
  <si>
    <t>komponenta 2.1</t>
  </si>
  <si>
    <t>"01/2022"</t>
  </si>
  <si>
    <t>OPD - investice do nadřazených dálnic na síti TEN-T a částečně také do významných dálnic a silnic I. třídy napojujících se na síť TEN-T.
NPO - železniční přejezdy.</t>
  </si>
  <si>
    <t>Středočeský kraj, Jihočeský kraj, Plzeňský kraj, Kraj Vysočina, Jihomoravský kraj</t>
  </si>
  <si>
    <t>6.1</t>
  </si>
  <si>
    <t>Kraje, obce, dopravci na základě smlouvy o veřejných službách v přepravě cestujících</t>
  </si>
  <si>
    <t xml:space="preserve">Nízkoemisní a bezemisní vozidla pro veřejnou dopravu
</t>
  </si>
  <si>
    <t>Obyvatelé měst a obcí, návštěvníci, dojíždějící za prací a službami, uživatelé veřejné dopravy, podnikatelské subjekty, instituce veřejné správy, NNO</t>
  </si>
  <si>
    <t>OP D, Modernizační fond, OP TAK, OP ST, NPO</t>
  </si>
  <si>
    <t>OPD - podpora iinfrastruktury drážní elektrické dopravy ve městech. Modernizační fond - obdobná podpora po vyčerpání IROP. OP TAK - podpora nákupu vozidel na alternativní pohon v podnicích. OP ST - podpora komplexních projektů čisté mobility dle PSÚT. NPO - podpora nákupu vozidel pro podnikatelské subjekty, samosprávu, státní správu, hromadnou dopravu v Praze.</t>
  </si>
  <si>
    <t>Nízkoemisní a bezemisní vozidla pro veřejnou dopravu</t>
  </si>
  <si>
    <t>OPD - podpora infrastruktury drážní elektrické dopravy ve městech. Modernizační fond - obdobná podpora po vyčerpání IROP. OP TAK - podpora nákupu vozidel na alternativní pohon v podnicích. OP ST - podpora komplexních projektů čisté mobility dle PSÚT. NPO - podpora nákupu vozidel pro podnikatelské subjekty, samosprávu, státní správu, hromadnou dopravu v Praze.</t>
  </si>
  <si>
    <t>Kraje, obce, dobrovolné svazky obcí, organizace zřizované nebo zakládané kraji, organizace zřizované nebo zakládané obcemi, organizace zřizované nebo zakládané dobrovolnými svazky obcí</t>
  </si>
  <si>
    <t xml:space="preserve">Infrastruktura pro cyklistickou dopravu
</t>
  </si>
  <si>
    <t>"02/2022"</t>
  </si>
  <si>
    <t>NPO - podpora ochrany zranitelných účastníků provozu (cyklostezky a bezbariérové trasy).</t>
  </si>
  <si>
    <t>Infrastruktura pro cyklistickou dopravu</t>
  </si>
  <si>
    <t>Kraje, obce, dobrovolné svazky obcí, organizace zřizované nebo zakládané kraji, organizace zřizované nebo zakládané obcemi, organizace zřizované nebo zakládané dobrovolnými svazky obcí, Ředitelství silnic a dálnic ČR</t>
  </si>
  <si>
    <t xml:space="preserve">Infrastruktura pro bezpečnou nemotorovou dopravu
</t>
  </si>
  <si>
    <t>Kraje, obce, dobrovolné svazky obcí, organizace zřizované nebo zakládané kraji, organizace zřizované nebo zakládané obcemi, organizace zřizované nebo zakládané dobrovolnými svazky obcí, provozovatelé dráhy nebo drážní dopravy podle zákona č. 266/1994 Sb., o dráhách, ve znění pozdějších předpisů, Ministerstvo dopravy, dopravci na základě smlouvy o veřejných službách v přepravě cestujících</t>
  </si>
  <si>
    <t>Telematika pro veřejnou dopravu</t>
  </si>
  <si>
    <t>OP D</t>
  </si>
  <si>
    <t>OP D - podpora ITS pro řízení silničního provozu včetně informování řidičů a dalších účastníků.</t>
  </si>
  <si>
    <t xml:space="preserve">Telematika pro veřejnou dopravu
</t>
  </si>
  <si>
    <t>Kraje, obce, dobrovolné svazky obcí, organizace zřizované nebo zakládané kraji, organizace zřizované nebo zakládané obcemi, organizace zřizované nebo zakládané dobrovolnými svazky obcí, dopravci na základě smlouvy o veřejných službách v přepravě cestujících</t>
  </si>
  <si>
    <t xml:space="preserve">Multimodální osobní doprava
</t>
  </si>
  <si>
    <t>OP D - podpora železniční infrastruktury. NPO - podpora železniční infrastruktury.</t>
  </si>
  <si>
    <t>Integrovaná péče, integrace zdravotních a sociálních služeb – podpora rozvoje a dostupnosti akutní a specializované lůžkové psychiatrické  péče - výstavba, modernizace a rekonstrukce akutních psychiatrických oddělení ve všeobecných nemocnicích; akutních a specializovaných oddělení v rámci psychiatrických nemocnic v souladu s jejich transformačními plány v rámci procesu deinstitucionalizace.</t>
  </si>
  <si>
    <t>07/2023</t>
  </si>
  <si>
    <t>02/2023</t>
  </si>
  <si>
    <t>organizační složky státu; 
příspěvkové organizace organizačních složek státu; 
státní organizace; 
státní podniky; 
NNO zakládané zde uvedenými typy oprávněných žadatelů</t>
  </si>
  <si>
    <t>organizační složky státu; 
příspěvkové organizace organizačních složek státu; 
státní organizace; 
státní podniky;
NNO zakládané zde uvedenými typy oprávněných žadatelů;
kraje;
obce;
organizace zřizované nebo zakládané kraji / obcemi</t>
  </si>
  <si>
    <t>10/2023</t>
  </si>
  <si>
    <t>2.1</t>
  </si>
  <si>
    <t>06/2025</t>
  </si>
  <si>
    <t xml:space="preserve">
kraje; poskytovatelé zdravotnické záchranné služby zřízené krajem</t>
  </si>
  <si>
    <t>Pořízení materiálně-technického vybavení a vytvoření hmotných podmínek pro ZS IZS;
Výstavba a modernizace výcvikových a vzdělávacích středisek a pořízení technického a technologického vybavení;
Modernizace jednotného systému varování a vyrozumění;
Výstavba, modernizace a rozvoj strategicky významných ICT systémů ZS IZS</t>
  </si>
  <si>
    <t>občané ČR; osoby zdržující se přechodně na území ČR; orgány krizového řízení obcí, krajů a organizačních složek státu; základní složky IZS</t>
  </si>
  <si>
    <t>OP TAK, NPO</t>
  </si>
  <si>
    <t>09/2025</t>
  </si>
  <si>
    <t>Ministerstvo vnitra – generální ředitelství HZS ČR; hasičské záchranné sbory kraj; Záchranný útvar HZS ČR; Ministerstvo vnitra – Policejní prezidium ČR; krajská ředitelství Policie ČR; OSS a jimi zřizované nebo zakládané organizace, které zajišťují vzdělávání a výcvik složek IZS</t>
  </si>
  <si>
    <r>
      <t>organizační složky státu; 
příspěvkové organizace organizačních složek státu; 
státní organizace; 
státní podniky;</t>
    </r>
    <r>
      <rPr>
        <sz val="12"/>
        <color rgb="FFFF0000"/>
        <rFont val="Calibri"/>
        <family val="2"/>
        <charset val="238"/>
        <scheme val="minor"/>
      </rPr>
      <t xml:space="preserve"> 
</t>
    </r>
    <r>
      <rPr>
        <sz val="12"/>
        <color theme="1"/>
        <rFont val="Calibri"/>
        <family val="2"/>
        <charset val="238"/>
        <scheme val="minor"/>
      </rPr>
      <t>NNO zakládané zde uvedenými typy oprávněných žadatelů;
kraje;
obce;
organizace zřizované nebo zakládané kraji / obcemi</t>
    </r>
  </si>
  <si>
    <t>Celková plánovaná alokace
(CZK)</t>
  </si>
  <si>
    <t>HARMONOGRAM VÝZEV IROP 2021 - 2027 na rok 2022</t>
  </si>
  <si>
    <t>5.1</t>
  </si>
  <si>
    <t>subjekty, které realizují projekty v rámci schválených strategií CLLD na území působnosti MAS. Typy oprávněných žadatelů jsou uvedeny ve specifickém cíli 6.1</t>
  </si>
  <si>
    <t>Infrastruktura pro cyklistickou dopravu
Infrastruktura pro bezpečnou nemotorovou dopravu</t>
  </si>
  <si>
    <t xml:space="preserve">Území působnosti místních akčních skupin se schválenou strategií CLLD. Jedná se o venkovské oblasti tvořené územími obcí s méně než 25 000 obyvateli, přičemž populační velikost území působnosti MAS nebude menší než 10 000 obyvatel a nepřekročí hranici 100 000 obyvatel. </t>
  </si>
  <si>
    <t>obyvatelé a subjekty působící na území působnosti MAS se schválenou strategií CLLD a návštěvníci území působnosti MAS se schválenou strategií CLLD;cílové skupiny odpovídají cílovým skupinám, na které směřují aktivity uvedené ve specifickém cíli 6.1</t>
  </si>
  <si>
    <t xml:space="preserve"> NPO</t>
  </si>
  <si>
    <t>subjekty, které realizují projekty v rámci schválených strategií CLLD na území působnosti MAS. Typy oprávněných žadatelů jsou uvedeny ve specifickém cíli 4.4. V případě aktivity rekonstrukce a vybavení obecních profesionálních knihoven jsou oprávněnými žadateli obce a organizace zřizované nebo zakládané obcemi</t>
  </si>
  <si>
    <t>Revitalizace kulturních památek
Revitalizace a vybavení městských a obecních muzeí
Rekonstrukce a vybavení obecních profesionálních knihoven</t>
  </si>
  <si>
    <t>obyvatelé a subjekty působící na území působnosti MAS se schválenou strategií CLLD a návštěvníci území působnosti MAS se schválenou strategií CLLD;
cílové skupiny odpovídají cílovým skupinám, na které směřují aktivity uvedené ve specifickém cíli 4.4</t>
  </si>
  <si>
    <t>OPŽP</t>
  </si>
  <si>
    <t>subjekty, které realizují projekty v rámci schválených strategií CLLD na území působnosti MAS. Typy oprávněných žadatelů jsou uvedeny ve specifickém cíli 2.1</t>
  </si>
  <si>
    <t>Podpora jednotek sboru dobrovolných hasičů kategorie jednotek požádní ochrany II, III a V</t>
  </si>
  <si>
    <t>obyvatelé a subjekty působící na území působnosti MAS se schválenou strategií CLLD a návštěvníci území působnosti MAS se schválenou strategií CLLD;cílové skupiny odpovídají cílovým skupinám, na které směřují aktivity uvedené ve specifickém cíli 2.1</t>
  </si>
  <si>
    <t>SP SZP, OPZ+, OPŽP, OP TAK, NPO</t>
  </si>
  <si>
    <t>subjekty, které realizují projekty v rámci schválených strategií CLLD na území působnosti MAS. Typy oprávněných žadatelů jsou uvedeny ve specifickém cíli 4.1</t>
  </si>
  <si>
    <t>Infrastruktura mateřských škol a zařízení péče o děti typu dětské skupiny
Infrastruktura základních škol ve vazbě na odborné učebny a učebny neúplných škol</t>
  </si>
  <si>
    <t>obyvatelé a subjekty působící na území působnosti MAS se schválenou strategií CLLD a návštěvníci území působnosti MAS se schválenou strategií CLLD;cílové skupiny odpovídají cílovým skupinám, na které směřují aktivity uvedené ve specifickém cíli 4.1</t>
  </si>
  <si>
    <t>subjekty, které realizují projekty v rámci schválených strategií CLLD na území působnosti MAS. Typy oprávněných žadatelů jsou uvedeny ve specifickém cíli 4.2</t>
  </si>
  <si>
    <t>Infrastruktura pro sociální služby</t>
  </si>
  <si>
    <t>obyvatelé a subjekty působící na území působnosti MAS se schválenou strategií CLLD a návštěvníci území působnosti MAS se schválenou strategií CLLD;
cílové skupiny odpovídají cílovým skupinám, na které směřují aktivity uvedené ve specifickém cíli 4.2</t>
  </si>
  <si>
    <t>Typ výzvy</t>
  </si>
  <si>
    <t>ITI</t>
  </si>
  <si>
    <t>CLLD</t>
  </si>
  <si>
    <t>individuální</t>
  </si>
  <si>
    <t>1. výzva IROP - Knihovny  - SC 4.4 (MRR)</t>
  </si>
  <si>
    <t>2. výzva IROP - Knihovny  - SC 4.4 (PR)</t>
  </si>
  <si>
    <t>3. výzva IROP - Kybernetická bezpečnost  - SC 1.1 (MRR)</t>
  </si>
  <si>
    <t>4. výzva IROP - Kybernetická bezpečnost  - SC 1.1 (PR)</t>
  </si>
  <si>
    <t>5. výzva IROP - Kybernetická bezpečnost  - SC 1.1 (ČR)</t>
  </si>
  <si>
    <t>6. výzva IROP - Mateřské školy  - SC 4.1 (MRR)</t>
  </si>
  <si>
    <t>7. výzva IROP - Mateřské školy  - SC 4.1 (PR)</t>
  </si>
  <si>
    <t>8. výzva IROP - eGovernment  - SC 1.1 (MRR)</t>
  </si>
  <si>
    <t>9. výzva IROP - eGovernment  - SC 1.1 (PR)</t>
  </si>
  <si>
    <t>10. výzva IROP - eGovernment  - SC 1.1 (VRR)</t>
  </si>
  <si>
    <t>11. výzva IROP - eGovernment  - SC 1.1 (ČR)</t>
  </si>
  <si>
    <t>12. výzva IROP - Integrovaný záchranný systém - ZZS krajů  - SC 2.1 (MRR)</t>
  </si>
  <si>
    <t>13. výzva IROP - Integrovaný záchranný systém - ZZS krajů  - SC 2.1 (PR)</t>
  </si>
  <si>
    <t>14. výzva IROP - Sociální služby  - SC 4.2 (MRR)</t>
  </si>
  <si>
    <t>15. výzva IROP - Sociální služby  - SC 4.2 (PR)</t>
  </si>
  <si>
    <t>16. výzva IROP - Knihovny  - SC 4.4 (ITI)</t>
  </si>
  <si>
    <t>17. výzva IROP - Integrovaný záchranný systém - PČR a HZS ČR  - SC 2.1 (MRR)</t>
  </si>
  <si>
    <t>18. výzva IROP - Integrovaný záchranný systém - PČR a HZS ČR  - SC 2.1 (PR)</t>
  </si>
  <si>
    <t>19. výzva IROP - Integrovaný záchranný systém  - SC 2.1 (ČR)</t>
  </si>
  <si>
    <t>20. výzva IROP - Mateřské školy  - SC 4.1 (ITI)</t>
  </si>
  <si>
    <t>21. výzva IROP - Silnice II. třídy na Prioritní regionální silniční síti  - SC 3.1 (MRR)</t>
  </si>
  <si>
    <t>22. výzva IROP - Silnice II. třídy na Prioritní regionální silniční síti  - SC 3.1 (PR)</t>
  </si>
  <si>
    <t>23. výzva IROP - Základní školy  - SC 4.1 (MRR)</t>
  </si>
  <si>
    <t>24. výzva IROP - Základní školy  - SC 4.1 (PR)</t>
  </si>
  <si>
    <t>25. výzva IROP - Sociální bydlení  - SC 4.2 (MRR)</t>
  </si>
  <si>
    <t>26. výzva IROP - Sociální bydlení  - SC 4.2 (PR)</t>
  </si>
  <si>
    <t>27. výzva IROP - Nízkoemisní a bezemisní vozidla pro veřejnou dopravu  - SC 6.1 (MRR)</t>
  </si>
  <si>
    <t>28. výzva IROP - Nízkoemisní a bezemisní vozidla pro veřejnou dopravu  - SC 6.1 (PR)</t>
  </si>
  <si>
    <t>29. výzva IROP - eGovernment a Kybernetická bezpečnost  - SC 1.1 (ITI)</t>
  </si>
  <si>
    <t>30. výzva IROP - Sociální služby  - SC 4.2 (ITI)</t>
  </si>
  <si>
    <t>31. výzva IROP - Podpora rozvoje a dostupnosti zdravotní následné péče  - SC 4.3 (MRR)</t>
  </si>
  <si>
    <t>32. výzva IROP - Podpora rozvoje a dostupnosti zdravotní následné péče  - SC 4.3 (PR)</t>
  </si>
  <si>
    <t>33. výzva IROP - Muzea  - SC 4.4 (MRR)</t>
  </si>
  <si>
    <t>34. výzva IROP - Muzea  - SC 4.4 (PR)</t>
  </si>
  <si>
    <t>35. výzva IROP - Infrastruktura pro cyklistickou dopravu  - SC 6.1 (MRR)</t>
  </si>
  <si>
    <t>36. výzva IROP - Infrastruktura pro cyklistickou dopravu  - SC 6.1 (PR)</t>
  </si>
  <si>
    <t>37. výzva IROP - Základní školy  - SC 4.1 (ITI)</t>
  </si>
  <si>
    <t>38. výzva IROP - Sociální bydlení  - SC 4.2 (ITI)</t>
  </si>
  <si>
    <t>39. výzva IROP - Nízkoemisní a bezemisní vozidla pro veřejnou dopravu  - SC 6.1 (ITI)</t>
  </si>
  <si>
    <t>40. výzva IROP - Infrastruktura pro bezpečnou nemotorovou dopravu  - SC 6.1 (MRR)</t>
  </si>
  <si>
    <t>41. výzva IROP - Infrastruktura pro bezpečnou nemotorovou dopravu  - SC 6.1 (PR)</t>
  </si>
  <si>
    <t>42. výzva IROP - Střední školy  - SC 4.1 (MRR)</t>
  </si>
  <si>
    <t>43. výzva IROP - Střední školy  - SC 4.1 (PR)</t>
  </si>
  <si>
    <t>44. výzva IROP - Střední školy  - SC 4.1 (VRR)</t>
  </si>
  <si>
    <t>45. výzva IROP - Rozvoj neveřejné síťové infrastruktury veřejné správy  - SC 1.1 (MRR)</t>
  </si>
  <si>
    <t>46. výzva IROP - Rozvoj neveřejné síťové infrastruktury veřejné správy  - SC 1.1 (PR)</t>
  </si>
  <si>
    <t>47. výzva IROP - Rozvoj neveřejné síťové infrastruktury veřejné správy  - SC 1.1 (ČR)</t>
  </si>
  <si>
    <t>48. výzva IROP - Vzdělávání - SC 5.1 (CLLD)</t>
  </si>
  <si>
    <t>49. výzva IROP - Sociální služby - SC 5.1 (CLLD)</t>
  </si>
  <si>
    <t>50. výzva IROP - Muzea  - SC 4.4 (ITI)</t>
  </si>
  <si>
    <t>51. výzva IROP - Památky  - SC 4.4 (MRR)</t>
  </si>
  <si>
    <t>52. výzva IROP - Památky  - SC 4.4 (PR)</t>
  </si>
  <si>
    <t>53. výzva IROP - Infrastruktura pro bezpečnou nemotorovou dopravu  - SC 6.1 (ITI)</t>
  </si>
  <si>
    <t>54. výzva IROP - Telematika pro veřejnou dopravu  - SC 6.1 (MRR)</t>
  </si>
  <si>
    <t>55. výzva IROP - Telematika pro veřejnou dopravu  - SC 6.1 (PR)</t>
  </si>
  <si>
    <t>56. výzva IROP - Podpora rozvoje a dostupnosti akutní a specializované lůžkové psychiatrické  péče  - SC 4.3 (MRR)</t>
  </si>
  <si>
    <t>57. výzva IROP - Podpora rozvoje a dostupnosti akutní a specializované lůžkové psychiatrické  péče  - SC 4.3 (PR)</t>
  </si>
  <si>
    <t>58. výzva IROP - Deinstitucionalizace sociálních služeb  - SC 4.2 (MRR)</t>
  </si>
  <si>
    <t>59. výzva IROP - Deinstitucionalizace sociálních služeb  - SC 4.2 (PR)</t>
  </si>
  <si>
    <t>60. výzva IROP - Doprava - SC 5.1 (CLLD)</t>
  </si>
  <si>
    <t>61. výzva IROP - Hasiči - SC 5.1 (CLLD)</t>
  </si>
  <si>
    <t>62. výzva IROP - Památky  - SC 4.4 (ITI)</t>
  </si>
  <si>
    <t>63. výzva IROP - Zelená infrastruktura  - SC 2.2 (MRR)</t>
  </si>
  <si>
    <t>64. výzva IROP - Zelená infrastruktura  - SC 2.2 (PR)</t>
  </si>
  <si>
    <t>65. výzva IROP - Zelená infrastruktura  - SC 2.2 (VRR)</t>
  </si>
  <si>
    <t>66. výzva IROP - Infrastruktura pro cyklistickou dopravu  - SC 6.1 (ITI)</t>
  </si>
  <si>
    <t>67. výzva IROP - Telematika pro veřejnou dopravu  - SC 6.1 (ITI)</t>
  </si>
  <si>
    <t>68. výzva IROP - Multimodální osobní doprava  - SC 6.1 (MRR)</t>
  </si>
  <si>
    <t>69. výzva IROP - Multimodální osobní doprava  - SC 6.1 (PR)</t>
  </si>
  <si>
    <t>70. výzva IROP - Kultura - SC 5.1 (CLLD)</t>
  </si>
  <si>
    <t>Datum vyhlášení výzvy
(měsíc, rok)</t>
  </si>
  <si>
    <t>07/2022</t>
  </si>
  <si>
    <t>08/2022</t>
  </si>
  <si>
    <t>09/2022</t>
  </si>
  <si>
    <t>10/2022</t>
  </si>
  <si>
    <t>11/2022</t>
  </si>
  <si>
    <t>12/2022</t>
  </si>
  <si>
    <t>08/2025</t>
  </si>
  <si>
    <t>03/2023</t>
  </si>
  <si>
    <t>04/2023</t>
  </si>
  <si>
    <t>09/2023</t>
  </si>
  <si>
    <t>06/2023</t>
  </si>
  <si>
    <t>11/2023</t>
  </si>
  <si>
    <t>12/2023</t>
  </si>
  <si>
    <t>Číslo výzvy</t>
  </si>
  <si>
    <t>Priorita programu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</si>
</sst>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mm/yyyy"/>
    <numFmt numFmtId="165" formatCode="yyyy"/>
    <numFmt numFmtId="166" formatCode="mm\/yyyy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sz val="24"/>
      <color theme="1"/>
      <name val="Calibri"/>
      <family val="2"/>
      <scheme val="minor"/>
    </font>
    <font>
      <sz val="12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theme="4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9" fontId="1" fillId="0" borderId="0" applyFont="0" applyFill="0" applyBorder="0" applyAlignment="0" applyProtection="0"/>
  </cellStyleXfs>
  <cellXfs count="162">
    <xf numFmtId="0" fontId="0" fillId="0" borderId="0" xfId="0"/>
    <xf numFmtId="0" fontId="0" fillId="0" borderId="0" xfId="0" applyAlignment="1">
      <alignment wrapText="1"/>
    </xf>
    <xf numFmtId="0" fontId="1" fillId="0" borderId="0" xfId="0" applyFont="1"/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 shrinkToFit="1"/>
    </xf>
    <xf numFmtId="0" fontId="5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49" fontId="6" fillId="0" borderId="1" xfId="0" applyNumberFormat="1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 wrapText="1" shrinkToFit="1"/>
    </xf>
    <xf numFmtId="0" fontId="8" fillId="0" borderId="1" xfId="0" applyFont="1" applyFill="1" applyBorder="1" applyAlignment="1">
      <alignment horizontal="left" vertical="center" wrapText="1"/>
    </xf>
    <xf numFmtId="4" fontId="8" fillId="0" borderId="1" xfId="0" applyNumberFormat="1" applyFont="1" applyFill="1" applyBorder="1" applyAlignment="1">
      <alignment horizontal="left" vertical="center" wrapText="1"/>
    </xf>
    <xf numFmtId="49" fontId="8" fillId="0" borderId="1" xfId="0" applyNumberFormat="1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/>
    </xf>
    <xf numFmtId="3" fontId="8" fillId="0" borderId="1" xfId="0" applyNumberFormat="1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 wrapText="1" shrinkToFit="1"/>
    </xf>
    <xf numFmtId="3" fontId="8" fillId="0" borderId="1" xfId="0" applyNumberFormat="1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left" vertical="center" wrapText="1"/>
    </xf>
    <xf numFmtId="49" fontId="8" fillId="0" borderId="3" xfId="0" applyNumberFormat="1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left" vertical="center"/>
    </xf>
    <xf numFmtId="3" fontId="8" fillId="0" borderId="3" xfId="0" applyNumberFormat="1" applyFont="1" applyFill="1" applyBorder="1" applyAlignment="1">
      <alignment horizontal="left" vertical="center"/>
    </xf>
    <xf numFmtId="0" fontId="7" fillId="0" borderId="3" xfId="0" applyFont="1" applyFill="1" applyBorder="1" applyAlignment="1">
      <alignment horizontal="left" vertical="center" wrapText="1" shrinkToFit="1"/>
    </xf>
    <xf numFmtId="3" fontId="8" fillId="0" borderId="3" xfId="0" applyNumberFormat="1" applyFont="1" applyFill="1" applyBorder="1" applyAlignment="1">
      <alignment horizontal="left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3" fontId="4" fillId="2" borderId="2" xfId="0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left" vertical="center"/>
    </xf>
    <xf numFmtId="49" fontId="6" fillId="0" borderId="1" xfId="0" applyNumberFormat="1" applyFont="1" applyBorder="1" applyAlignment="1">
      <alignment horizontal="center" vertical="center"/>
    </xf>
    <xf numFmtId="3" fontId="8" fillId="0" borderId="1" xfId="0" applyNumberFormat="1" applyFont="1" applyBorder="1" applyAlignment="1">
      <alignment horizontal="left" vertical="center"/>
    </xf>
    <xf numFmtId="3" fontId="8" fillId="0" borderId="1" xfId="0" applyNumberFormat="1" applyFont="1" applyBorder="1" applyAlignment="1">
      <alignment horizontal="left" vertical="center" wrapText="1"/>
    </xf>
    <xf numFmtId="3" fontId="8" fillId="0" borderId="12" xfId="0" applyNumberFormat="1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/>
    </xf>
    <xf numFmtId="3" fontId="8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 shrinkToFit="1"/>
    </xf>
    <xf numFmtId="0" fontId="0" fillId="0" borderId="0" xfId="0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left" vertical="center"/>
    </xf>
    <xf numFmtId="49" fontId="6" fillId="0" borderId="1" xfId="0" applyNumberFormat="1" applyFont="1" applyFill="1" applyBorder="1" applyAlignment="1">
      <alignment horizontal="left" vertical="center" wrapText="1" shrinkToFit="1"/>
    </xf>
    <xf numFmtId="49" fontId="6" fillId="0" borderId="1" xfId="0" applyNumberFormat="1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left" vertical="center"/>
    </xf>
    <xf numFmtId="166" fontId="6" fillId="0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wrapText="1"/>
    </xf>
    <xf numFmtId="1" fontId="8" fillId="0" borderId="1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/>
    </xf>
    <xf numFmtId="166" fontId="8" fillId="0" borderId="1" xfId="0" applyNumberFormat="1" applyFont="1" applyBorder="1" applyAlignment="1">
      <alignment horizontal="center" vertical="center" wrapText="1"/>
    </xf>
    <xf numFmtId="0" fontId="6" fillId="0" borderId="14" xfId="0" applyFont="1" applyBorder="1" applyAlignment="1">
      <alignment horizontal="left" vertical="center"/>
    </xf>
    <xf numFmtId="49" fontId="6" fillId="0" borderId="1" xfId="0" applyNumberFormat="1" applyFont="1" applyBorder="1" applyAlignment="1">
      <alignment horizontal="left" vertical="center"/>
    </xf>
    <xf numFmtId="0" fontId="6" fillId="0" borderId="12" xfId="0" applyFont="1" applyFill="1" applyBorder="1" applyAlignment="1">
      <alignment horizontal="left" vertical="center" wrapText="1" shrinkToFit="1"/>
    </xf>
    <xf numFmtId="166" fontId="8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left" vertical="center" wrapText="1" shrinkToFit="1"/>
    </xf>
    <xf numFmtId="164" fontId="8" fillId="0" borderId="1" xfId="0" applyNumberFormat="1" applyFont="1" applyFill="1" applyBorder="1" applyAlignment="1">
      <alignment horizontal="center" vertical="center"/>
    </xf>
    <xf numFmtId="165" fontId="8" fillId="0" borderId="1" xfId="0" applyNumberFormat="1" applyFont="1" applyBorder="1" applyAlignment="1">
      <alignment horizontal="left" vertical="center"/>
    </xf>
    <xf numFmtId="3" fontId="8" fillId="0" borderId="12" xfId="0" applyNumberFormat="1" applyFont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3" fontId="8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3" fontId="8" fillId="0" borderId="14" xfId="0" applyNumberFormat="1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1" fontId="8" fillId="0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justify" vertical="center"/>
    </xf>
    <xf numFmtId="0" fontId="8" fillId="0" borderId="1" xfId="0" applyFont="1" applyBorder="1" applyAlignment="1">
      <alignment vertical="center" wrapText="1"/>
    </xf>
    <xf numFmtId="49" fontId="8" fillId="0" borderId="1" xfId="0" applyNumberFormat="1" applyFont="1" applyBorder="1" applyAlignment="1">
      <alignment vertical="center" wrapText="1"/>
    </xf>
    <xf numFmtId="164" fontId="8" fillId="0" borderId="1" xfId="0" applyNumberFormat="1" applyFont="1" applyBorder="1" applyAlignment="1">
      <alignment horizontal="center" vertical="center"/>
    </xf>
    <xf numFmtId="0" fontId="6" fillId="0" borderId="0" xfId="0" applyFont="1"/>
    <xf numFmtId="4" fontId="8" fillId="0" borderId="1" xfId="0" applyNumberFormat="1" applyFont="1" applyBorder="1" applyAlignment="1">
      <alignment vertical="center" wrapText="1"/>
    </xf>
    <xf numFmtId="4" fontId="8" fillId="0" borderId="1" xfId="0" applyNumberFormat="1" applyFont="1" applyBorder="1" applyAlignment="1">
      <alignment horizontal="left" vertical="center" wrapText="1"/>
    </xf>
    <xf numFmtId="3" fontId="8" fillId="0" borderId="12" xfId="0" applyNumberFormat="1" applyFont="1" applyFill="1" applyBorder="1" applyAlignment="1">
      <alignment horizontal="left" vertical="center" wrapText="1" shrinkToFit="1"/>
    </xf>
    <xf numFmtId="3" fontId="8" fillId="0" borderId="13" xfId="0" applyNumberFormat="1" applyFont="1" applyFill="1" applyBorder="1" applyAlignment="1">
      <alignment horizontal="left" vertical="center" wrapText="1" shrinkToFit="1"/>
    </xf>
    <xf numFmtId="0" fontId="0" fillId="0" borderId="0" xfId="0" applyAlignment="1">
      <alignment horizontal="left"/>
    </xf>
    <xf numFmtId="0" fontId="2" fillId="0" borderId="0" xfId="0" applyFont="1" applyAlignment="1">
      <alignment horizontal="left" wrapText="1"/>
    </xf>
    <xf numFmtId="0" fontId="4" fillId="2" borderId="2" xfId="0" applyFont="1" applyFill="1" applyBorder="1" applyAlignment="1">
      <alignment horizontal="left" vertical="center" wrapText="1"/>
    </xf>
    <xf numFmtId="1" fontId="11" fillId="0" borderId="1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 shrinkToFit="1"/>
    </xf>
    <xf numFmtId="0" fontId="12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left" vertical="center"/>
    </xf>
    <xf numFmtId="49" fontId="12" fillId="0" borderId="1" xfId="0" applyNumberFormat="1" applyFont="1" applyFill="1" applyBorder="1" applyAlignment="1">
      <alignment horizontal="left" vertical="center" wrapText="1"/>
    </xf>
    <xf numFmtId="3" fontId="11" fillId="0" borderId="1" xfId="0" applyNumberFormat="1" applyFont="1" applyFill="1" applyBorder="1" applyAlignment="1">
      <alignment horizontal="left" vertical="center"/>
    </xf>
    <xf numFmtId="17" fontId="5" fillId="0" borderId="1" xfId="0" applyNumberFormat="1" applyFont="1" applyFill="1" applyBorder="1" applyAlignment="1">
      <alignment horizontal="left" vertical="center"/>
    </xf>
    <xf numFmtId="14" fontId="5" fillId="0" borderId="1" xfId="0" applyNumberFormat="1" applyFont="1" applyFill="1" applyBorder="1" applyAlignment="1">
      <alignment horizontal="left" vertical="center"/>
    </xf>
    <xf numFmtId="0" fontId="5" fillId="0" borderId="14" xfId="0" applyFont="1" applyFill="1" applyBorder="1" applyAlignment="1">
      <alignment horizontal="left" vertical="center" wrapText="1" shrinkToFit="1"/>
    </xf>
    <xf numFmtId="0" fontId="11" fillId="0" borderId="11" xfId="0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/>
    </xf>
    <xf numFmtId="166" fontId="8" fillId="0" borderId="3" xfId="0" applyNumberFormat="1" applyFont="1" applyFill="1" applyBorder="1" applyAlignment="1">
      <alignment horizontal="center" vertical="center" wrapText="1"/>
    </xf>
    <xf numFmtId="164" fontId="8" fillId="0" borderId="3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4" fontId="2" fillId="0" borderId="0" xfId="0" applyNumberFormat="1" applyFont="1" applyAlignment="1">
      <alignment horizontal="center" wrapText="1"/>
    </xf>
    <xf numFmtId="14" fontId="4" fillId="2" borderId="2" xfId="0" applyNumberFormat="1" applyFont="1" applyFill="1" applyBorder="1" applyAlignment="1">
      <alignment horizontal="center" vertical="center" wrapText="1"/>
    </xf>
    <xf numFmtId="14" fontId="0" fillId="0" borderId="0" xfId="0" applyNumberFormat="1" applyAlignment="1">
      <alignment horizontal="center"/>
    </xf>
    <xf numFmtId="0" fontId="6" fillId="0" borderId="1" xfId="0" applyFont="1" applyBorder="1" applyAlignment="1">
      <alignment vertical="center" wrapText="1" shrinkToFit="1"/>
    </xf>
    <xf numFmtId="164" fontId="8" fillId="0" borderId="1" xfId="0" applyNumberFormat="1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3" fontId="8" fillId="0" borderId="1" xfId="0" applyNumberFormat="1" applyFont="1" applyBorder="1" applyAlignment="1">
      <alignment vertical="center" wrapText="1"/>
    </xf>
    <xf numFmtId="0" fontId="8" fillId="0" borderId="1" xfId="0" applyFont="1" applyBorder="1" applyAlignment="1">
      <alignment vertical="center"/>
    </xf>
    <xf numFmtId="164" fontId="8" fillId="0" borderId="1" xfId="0" applyNumberFormat="1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3" fontId="8" fillId="0" borderId="1" xfId="0" applyNumberFormat="1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 shrinkToFit="1"/>
    </xf>
    <xf numFmtId="0" fontId="8" fillId="0" borderId="1" xfId="1" applyFont="1" applyBorder="1" applyAlignment="1">
      <alignment vertical="center" wrapText="1"/>
    </xf>
    <xf numFmtId="0" fontId="7" fillId="0" borderId="1" xfId="0" applyFont="1" applyFill="1" applyBorder="1" applyAlignment="1">
      <alignment vertical="center" wrapText="1" shrinkToFit="1"/>
    </xf>
    <xf numFmtId="0" fontId="7" fillId="0" borderId="1" xfId="0" applyFont="1" applyFill="1" applyBorder="1" applyAlignment="1">
      <alignment vertical="center"/>
    </xf>
    <xf numFmtId="49" fontId="8" fillId="0" borderId="1" xfId="0" applyNumberFormat="1" applyFont="1" applyFill="1" applyBorder="1" applyAlignment="1">
      <alignment vertical="center" wrapText="1" shrinkToFit="1"/>
    </xf>
    <xf numFmtId="3" fontId="8" fillId="0" borderId="1" xfId="0" applyNumberFormat="1" applyFont="1" applyBorder="1" applyAlignment="1">
      <alignment vertical="center" wrapText="1" shrinkToFit="1"/>
    </xf>
    <xf numFmtId="0" fontId="7" fillId="0" borderId="1" xfId="0" applyFont="1" applyBorder="1" applyAlignment="1">
      <alignment vertical="center" wrapText="1" shrinkToFit="1"/>
    </xf>
    <xf numFmtId="49" fontId="8" fillId="0" borderId="3" xfId="0" applyNumberFormat="1" applyFont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3" fontId="7" fillId="0" borderId="1" xfId="0" applyNumberFormat="1" applyFont="1" applyFill="1" applyBorder="1" applyAlignment="1">
      <alignment vertical="center" wrapText="1" shrinkToFit="1"/>
    </xf>
    <xf numFmtId="0" fontId="8" fillId="0" borderId="1" xfId="0" applyFont="1" applyFill="1" applyBorder="1" applyAlignment="1">
      <alignment vertical="center"/>
    </xf>
    <xf numFmtId="164" fontId="6" fillId="0" borderId="1" xfId="0" applyNumberFormat="1" applyFont="1" applyFill="1" applyBorder="1" applyAlignment="1">
      <alignment vertical="center" wrapText="1"/>
    </xf>
    <xf numFmtId="3" fontId="8" fillId="0" borderId="1" xfId="0" applyNumberFormat="1" applyFont="1" applyFill="1" applyBorder="1" applyAlignment="1">
      <alignment vertical="center" wrapText="1" shrinkToFit="1"/>
    </xf>
    <xf numFmtId="0" fontId="11" fillId="0" borderId="1" xfId="1" applyFont="1" applyFill="1" applyBorder="1" applyAlignment="1">
      <alignment vertical="center" wrapText="1"/>
    </xf>
    <xf numFmtId="0" fontId="8" fillId="0" borderId="1" xfId="1" applyNumberFormat="1" applyFont="1" applyFill="1" applyBorder="1" applyAlignment="1">
      <alignment vertical="center" wrapText="1"/>
    </xf>
    <xf numFmtId="0" fontId="7" fillId="0" borderId="1" xfId="0" applyFont="1" applyBorder="1" applyAlignment="1">
      <alignment vertical="center"/>
    </xf>
    <xf numFmtId="0" fontId="12" fillId="0" borderId="1" xfId="0" applyFont="1" applyFill="1" applyBorder="1" applyAlignment="1">
      <alignment vertical="center" wrapText="1" shrinkToFit="1"/>
    </xf>
    <xf numFmtId="3" fontId="8" fillId="0" borderId="1" xfId="0" applyNumberFormat="1" applyFont="1" applyBorder="1" applyAlignment="1">
      <alignment vertical="center"/>
    </xf>
    <xf numFmtId="0" fontId="7" fillId="0" borderId="3" xfId="0" applyFont="1" applyFill="1" applyBorder="1" applyAlignment="1">
      <alignment vertical="center" wrapText="1" shrinkToFit="1"/>
    </xf>
    <xf numFmtId="0" fontId="7" fillId="0" borderId="3" xfId="0" applyFont="1" applyFill="1" applyBorder="1" applyAlignment="1">
      <alignment vertical="center" wrapText="1"/>
    </xf>
    <xf numFmtId="3" fontId="8" fillId="0" borderId="3" xfId="0" applyNumberFormat="1" applyFont="1" applyFill="1" applyBorder="1" applyAlignment="1">
      <alignment vertical="center" wrapText="1"/>
    </xf>
    <xf numFmtId="49" fontId="8" fillId="0" borderId="3" xfId="0" applyNumberFormat="1" applyFont="1" applyFill="1" applyBorder="1" applyAlignment="1">
      <alignment vertical="center" wrapText="1" shrinkToFit="1"/>
    </xf>
    <xf numFmtId="0" fontId="2" fillId="0" borderId="0" xfId="0" applyFont="1" applyAlignment="1">
      <alignment horizontal="left" vertical="center" wrapText="1"/>
    </xf>
    <xf numFmtId="0" fontId="4" fillId="4" borderId="2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2" fillId="0" borderId="0" xfId="0" applyFont="1" applyAlignment="1">
      <alignment vertical="center" wrapText="1"/>
    </xf>
    <xf numFmtId="3" fontId="2" fillId="0" borderId="0" xfId="0" applyNumberFormat="1" applyFont="1" applyAlignment="1">
      <alignment vertical="center" wrapText="1"/>
    </xf>
    <xf numFmtId="0" fontId="0" fillId="0" borderId="0" xfId="0" applyAlignment="1"/>
    <xf numFmtId="3" fontId="6" fillId="0" borderId="1" xfId="0" applyNumberFormat="1" applyFont="1" applyFill="1" applyBorder="1" applyAlignment="1">
      <alignment vertical="center"/>
    </xf>
    <xf numFmtId="3" fontId="6" fillId="0" borderId="1" xfId="0" applyNumberFormat="1" applyFont="1" applyBorder="1" applyAlignment="1">
      <alignment vertical="center"/>
    </xf>
    <xf numFmtId="3" fontId="6" fillId="0" borderId="1" xfId="0" applyNumberFormat="1" applyFont="1" applyFill="1" applyBorder="1" applyAlignment="1">
      <alignment vertical="center" wrapText="1"/>
    </xf>
    <xf numFmtId="3" fontId="8" fillId="0" borderId="1" xfId="0" applyNumberFormat="1" applyFont="1" applyFill="1" applyBorder="1" applyAlignment="1">
      <alignment vertical="center"/>
    </xf>
    <xf numFmtId="3" fontId="7" fillId="0" borderId="1" xfId="0" applyNumberFormat="1" applyFont="1" applyFill="1" applyBorder="1" applyAlignment="1">
      <alignment vertical="center"/>
    </xf>
    <xf numFmtId="3" fontId="7" fillId="0" borderId="1" xfId="0" applyNumberFormat="1" applyFont="1" applyBorder="1" applyAlignment="1">
      <alignment vertical="center"/>
    </xf>
    <xf numFmtId="3" fontId="11" fillId="0" borderId="1" xfId="0" applyNumberFormat="1" applyFont="1" applyFill="1" applyBorder="1" applyAlignment="1">
      <alignment vertical="center" wrapText="1"/>
    </xf>
    <xf numFmtId="3" fontId="12" fillId="0" borderId="1" xfId="0" applyNumberFormat="1" applyFont="1" applyFill="1" applyBorder="1" applyAlignment="1">
      <alignment vertical="center"/>
    </xf>
    <xf numFmtId="3" fontId="7" fillId="0" borderId="3" xfId="0" applyNumberFormat="1" applyFont="1" applyFill="1" applyBorder="1" applyAlignment="1">
      <alignment vertical="center"/>
    </xf>
    <xf numFmtId="3" fontId="6" fillId="0" borderId="3" xfId="0" applyNumberFormat="1" applyFont="1" applyBorder="1" applyAlignment="1">
      <alignment vertical="center"/>
    </xf>
    <xf numFmtId="3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10" fillId="0" borderId="0" xfId="0" applyFont="1" applyAlignment="1">
      <alignment horizontal="center"/>
    </xf>
    <xf numFmtId="0" fontId="0" fillId="4" borderId="7" xfId="0" applyFill="1" applyBorder="1" applyAlignment="1">
      <alignment horizontal="center" wrapText="1"/>
    </xf>
    <xf numFmtId="0" fontId="0" fillId="4" borderId="5" xfId="0" applyFill="1" applyBorder="1" applyAlignment="1">
      <alignment horizontal="center" wrapText="1"/>
    </xf>
    <xf numFmtId="0" fontId="0" fillId="4" borderId="8" xfId="0" applyFill="1" applyBorder="1" applyAlignment="1">
      <alignment horizontal="center" wrapText="1"/>
    </xf>
    <xf numFmtId="0" fontId="3" fillId="5" borderId="4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 wrapText="1"/>
    </xf>
    <xf numFmtId="0" fontId="3" fillId="5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wrapText="1"/>
    </xf>
    <xf numFmtId="0" fontId="0" fillId="3" borderId="5" xfId="0" applyFill="1" applyBorder="1" applyAlignment="1">
      <alignment horizontal="center" wrapText="1"/>
    </xf>
    <xf numFmtId="0" fontId="0" fillId="3" borderId="6" xfId="0" applyFill="1" applyBorder="1" applyAlignment="1">
      <alignment horizontal="center" wrapText="1"/>
    </xf>
  </cellXfs>
  <cellStyles count="3">
    <cellStyle name="Normální" xfId="0" builtinId="0"/>
    <cellStyle name="Normální 2" xfId="1"/>
    <cellStyle name="Procenta 2" xfId="2"/>
  </cellStyles>
  <dxfs count="5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fill>
        <patternFill patternType="none">
          <bgColor auto="1"/>
        </patternFill>
      </fill>
      <alignment horizontal="left" vertical="center" textRotation="0" indent="0" justifyLastLine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fill>
        <patternFill patternType="none">
          <bgColor auto="1"/>
        </patternFill>
      </fill>
      <alignment horizontal="left" vertical="center" textRotation="0" indent="0" justifyLastLine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fill>
        <patternFill patternType="none">
          <bgColor auto="1"/>
        </patternFill>
      </fill>
      <alignment horizontal="left" vertical="center" textRotation="0" indent="0" justifyLastLine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fill>
        <patternFill patternType="none">
          <bgColor auto="1"/>
        </patternFill>
      </fill>
      <alignment horizontal="left" vertical="center" textRotation="0" indent="0" justifyLastLine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fill>
        <patternFill patternType="none">
          <bgColor auto="1"/>
        </patternFill>
      </fill>
      <alignment horizontal="left" vertical="center" textRotation="0" indent="0" justifyLastLine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fill>
        <patternFill patternType="none">
          <bgColor auto="1"/>
        </patternFill>
      </fill>
      <alignment horizontal="left" vertical="center" textRotation="0" wrapText="1" indent="0" justifyLastLine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fill>
        <patternFill patternType="none">
          <bgColor auto="1"/>
        </patternFill>
      </fill>
      <alignment horizontal="general" vertical="center" textRotation="0" wrapText="1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fill>
        <patternFill patternType="none">
          <bgColor auto="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fill>
        <patternFill patternType="none">
          <bgColor auto="1"/>
        </patternFill>
      </fill>
      <alignment horizontal="general" vertical="center" textRotation="0" wrapText="1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fill>
        <patternFill patternType="none">
          <bgColor auto="1"/>
        </patternFill>
      </fill>
      <alignment horizontal="general" vertical="center" textRotation="0" wrapText="1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fill>
        <patternFill patternType="none">
          <bgColor auto="1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fill>
        <patternFill patternType="none">
          <bgColor auto="1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color auto="1"/>
        <name val="Calibri"/>
        <scheme val="minor"/>
      </font>
      <numFmt numFmtId="166" formatCode="mm\/yyyy"/>
      <fill>
        <patternFill patternType="none"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3" formatCode="#,##0"/>
      <fill>
        <patternFill patternType="none">
          <bgColor auto="1"/>
        </patternFill>
      </fill>
      <alignment horizontal="general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color auto="1"/>
        <name val="Calibri"/>
        <scheme val="minor"/>
      </font>
      <numFmt numFmtId="3" formatCode="#,##0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3" formatCode="#,##0"/>
      <fill>
        <patternFill patternType="none">
          <bgColor auto="1"/>
        </patternFill>
      </fill>
      <alignment horizontal="general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fill>
        <patternFill patternType="none">
          <bgColor auto="1"/>
        </patternFill>
      </fill>
      <alignment horizontal="left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fill>
        <patternFill patternType="none">
          <bgColor auto="1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fill>
        <patternFill patternType="none">
          <bgColor auto="1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fill>
        <patternFill patternType="none">
          <bgColor auto="1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fill>
        <patternFill patternType="none">
          <bgColor auto="1"/>
        </patternFill>
      </fill>
      <alignment horizontal="left" vertical="center" textRotation="0" indent="0" justifyLastLine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fill>
        <patternFill patternType="none">
          <bgColor auto="1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fill>
        <patternFill patternType="none">
          <bgColor auto="1"/>
        </patternFill>
      </fill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colors>
    <mruColors>
      <color rgb="FFCC99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476249</xdr:colOff>
      <xdr:row>2</xdr:row>
      <xdr:rowOff>95250</xdr:rowOff>
    </xdr:from>
    <xdr:to>
      <xdr:col>13</xdr:col>
      <xdr:colOff>790073</xdr:colOff>
      <xdr:row>2</xdr:row>
      <xdr:rowOff>1104916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95606" y="476250"/>
          <a:ext cx="8314824" cy="1009666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3" name="Tabulka3" displayName="Tabulka3" ref="A5:W75" totalsRowShown="0" headerRowDxfId="50" dataDxfId="48" headerRowBorderDxfId="49" tableBorderDxfId="47" totalsRowBorderDxfId="46">
  <autoFilter ref="A5:W75"/>
  <tableColumns count="23">
    <tableColumn id="1" name="Pořadí" dataDxfId="45" totalsRowDxfId="44"/>
    <tableColumn id="2" name="Název výzvy" dataDxfId="43" totalsRowDxfId="42"/>
    <tableColumn id="23" name="Typ výzvy" dataDxfId="41" totalsRowDxfId="40"/>
    <tableColumn id="3" name="Cíl politiky" dataDxfId="39" totalsRowDxfId="38"/>
    <tableColumn id="4" name="Priorita" dataDxfId="37" totalsRowDxfId="36"/>
    <tableColumn id="5" name="Specifický cíl" dataDxfId="35" totalsRowDxfId="34"/>
    <tableColumn id="6" name="Druh výzvy" dataDxfId="33" totalsRowDxfId="32"/>
    <tableColumn id="7" name="Celková plánovaná alokace_x000a_(CZK)" dataDxfId="31" totalsRowDxfId="30"/>
    <tableColumn id="8" name="z toho příspěvek Evropské unie_x000a_(CZK)" dataDxfId="29" totalsRowDxfId="28"/>
    <tableColumn id="9" name="z toho národní veřejné zdroje_x000a_(CZK)" dataDxfId="27" totalsRowDxfId="26"/>
    <tableColumn id="10" name="Datum vyhlášení výzvy_x000a_(měsíc, rok)" dataDxfId="25" totalsRowDxfId="24"/>
    <tableColumn id="11" name="Datum ukončení příjmu žádostí o podporu_x000a_(měsíc, rok) " dataDxfId="23" totalsRowDxfId="22"/>
    <tableColumn id="12" name="Model hodnocení" dataDxfId="21" totalsRowDxfId="20"/>
    <tableColumn id="13" name="Typ oprávněného žadatele" dataDxfId="19" totalsRowDxfId="18"/>
    <tableColumn id="14" name="Podporované aktivity" dataDxfId="17" totalsRowDxfId="16"/>
    <tableColumn id="15" name="Územní zaměření" dataDxfId="15" totalsRowDxfId="14"/>
    <tableColumn id="16" name="Cílové skupiny" dataDxfId="13" totalsRowDxfId="12"/>
    <tableColumn id="17" name="Název programu" dataDxfId="11" totalsRowDxfId="10"/>
    <tableColumn id="18" name="Priorita programu" dataDxfId="9" totalsRowDxfId="8"/>
    <tableColumn id="19" name="Specifický  cíl/opatření" dataDxfId="7" totalsRowDxfId="6"/>
    <tableColumn id="20" name="Číslo výzvy" dataDxfId="5" totalsRowDxfId="4"/>
    <tableColumn id="21" name="Datum vyhlášení_x000a_(rok)" dataDxfId="3" totalsRowDxfId="2"/>
    <tableColumn id="22" name="Popis doplňkovosti" dataDxfId="1" totalsRow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0"/>
  <sheetViews>
    <sheetView showGridLines="0" tabSelected="1" zoomScale="70" zoomScaleNormal="7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O3" sqref="O3"/>
    </sheetView>
  </sheetViews>
  <sheetFormatPr defaultRowHeight="15" x14ac:dyDescent="0.25"/>
  <cols>
    <col min="1" max="1" width="11.42578125" customWidth="1"/>
    <col min="2" max="2" width="33.85546875" customWidth="1"/>
    <col min="3" max="3" width="14" bestFit="1" customWidth="1"/>
    <col min="4" max="4" width="15.42578125" style="5" customWidth="1"/>
    <col min="5" max="5" width="15.5703125" style="1" customWidth="1"/>
    <col min="6" max="6" width="13.42578125" style="1" customWidth="1"/>
    <col min="7" max="7" width="14.85546875" style="79" bestFit="1" customWidth="1"/>
    <col min="8" max="9" width="20.7109375" style="148" customWidth="1"/>
    <col min="10" max="10" width="21.42578125" style="147" bestFit="1" customWidth="1"/>
    <col min="11" max="11" width="21.5703125" style="99" customWidth="1"/>
    <col min="12" max="12" width="18" style="43" customWidth="1"/>
    <col min="13" max="13" width="17.28515625" style="43" customWidth="1"/>
    <col min="14" max="14" width="44.28515625" customWidth="1"/>
    <col min="15" max="15" width="50.7109375" customWidth="1"/>
    <col min="16" max="16" width="22" style="1" customWidth="1"/>
    <col min="17" max="17" width="44.7109375" customWidth="1"/>
    <col min="18" max="18" width="31" style="133" customWidth="1"/>
    <col min="19" max="19" width="10.42578125" customWidth="1"/>
    <col min="20" max="20" width="21.5703125" customWidth="1"/>
    <col min="21" max="21" width="13.28515625" customWidth="1"/>
    <col min="22" max="22" width="13" customWidth="1"/>
    <col min="23" max="23" width="38.7109375" customWidth="1"/>
  </cols>
  <sheetData>
    <row r="1" spans="1:23" ht="15" customHeight="1" x14ac:dyDescent="0.25">
      <c r="A1" s="2"/>
      <c r="G1" s="149" t="s">
        <v>155</v>
      </c>
      <c r="H1" s="149"/>
      <c r="I1" s="149"/>
      <c r="J1" s="149"/>
      <c r="K1" s="149"/>
      <c r="L1" s="149"/>
      <c r="M1" s="149"/>
      <c r="N1" s="149"/>
    </row>
    <row r="2" spans="1:23" ht="15" customHeight="1" x14ac:dyDescent="0.25">
      <c r="A2" s="2"/>
      <c r="G2" s="149"/>
      <c r="H2" s="149"/>
      <c r="I2" s="149"/>
      <c r="J2" s="149"/>
      <c r="K2" s="149"/>
      <c r="L2" s="149"/>
      <c r="M2" s="149"/>
      <c r="N2" s="149"/>
    </row>
    <row r="3" spans="1:23" ht="99.75" customHeight="1" thickBot="1" x14ac:dyDescent="0.4">
      <c r="D3" s="4"/>
      <c r="E3" s="3"/>
      <c r="F3" s="3"/>
      <c r="G3" s="80"/>
      <c r="H3" s="134"/>
      <c r="I3" s="135"/>
      <c r="J3" s="136"/>
      <c r="K3" s="97"/>
      <c r="L3" s="3"/>
      <c r="M3" s="50"/>
      <c r="N3" s="3"/>
      <c r="O3" s="3"/>
      <c r="P3" s="3"/>
      <c r="Q3" s="3"/>
      <c r="R3" s="131"/>
      <c r="S3" s="3"/>
      <c r="T3" s="3"/>
      <c r="U3" s="3"/>
      <c r="V3" s="3"/>
      <c r="W3" s="3"/>
    </row>
    <row r="4" spans="1:23" x14ac:dyDescent="0.25">
      <c r="A4" s="153" t="s">
        <v>0</v>
      </c>
      <c r="B4" s="154"/>
      <c r="C4" s="154"/>
      <c r="D4" s="154"/>
      <c r="E4" s="154"/>
      <c r="F4" s="155"/>
      <c r="G4" s="156" t="s">
        <v>2</v>
      </c>
      <c r="H4" s="157"/>
      <c r="I4" s="157"/>
      <c r="J4" s="157"/>
      <c r="K4" s="157"/>
      <c r="L4" s="157"/>
      <c r="M4" s="158"/>
      <c r="N4" s="159" t="s">
        <v>3</v>
      </c>
      <c r="O4" s="160"/>
      <c r="P4" s="160"/>
      <c r="Q4" s="161"/>
      <c r="R4" s="150" t="s">
        <v>1</v>
      </c>
      <c r="S4" s="151"/>
      <c r="T4" s="151"/>
      <c r="U4" s="151"/>
      <c r="V4" s="151"/>
      <c r="W4" s="152"/>
    </row>
    <row r="5" spans="1:23" s="1" customFormat="1" ht="60" x14ac:dyDescent="0.25">
      <c r="A5" s="26" t="s">
        <v>21</v>
      </c>
      <c r="B5" s="27" t="s">
        <v>4</v>
      </c>
      <c r="C5" s="27" t="s">
        <v>176</v>
      </c>
      <c r="D5" s="27" t="s">
        <v>7</v>
      </c>
      <c r="E5" s="27" t="s">
        <v>8</v>
      </c>
      <c r="F5" s="27" t="s">
        <v>9</v>
      </c>
      <c r="G5" s="81" t="s">
        <v>10</v>
      </c>
      <c r="H5" s="28" t="s">
        <v>154</v>
      </c>
      <c r="I5" s="28" t="s">
        <v>5</v>
      </c>
      <c r="J5" s="29" t="s">
        <v>6</v>
      </c>
      <c r="K5" s="98" t="s">
        <v>250</v>
      </c>
      <c r="L5" s="28" t="s">
        <v>20</v>
      </c>
      <c r="M5" s="28" t="s">
        <v>11</v>
      </c>
      <c r="N5" s="30" t="s">
        <v>12</v>
      </c>
      <c r="O5" s="30" t="s">
        <v>13</v>
      </c>
      <c r="P5" s="30" t="s">
        <v>14</v>
      </c>
      <c r="Q5" s="30" t="s">
        <v>15</v>
      </c>
      <c r="R5" s="132" t="s">
        <v>16</v>
      </c>
      <c r="S5" s="31" t="s">
        <v>265</v>
      </c>
      <c r="T5" s="31" t="s">
        <v>17</v>
      </c>
      <c r="U5" s="31" t="s">
        <v>264</v>
      </c>
      <c r="V5" s="31" t="s">
        <v>18</v>
      </c>
      <c r="W5" s="32" t="s">
        <v>19</v>
      </c>
    </row>
    <row r="6" spans="1:23" ht="78.75" customHeight="1" x14ac:dyDescent="0.25">
      <c r="A6" s="51">
        <v>1</v>
      </c>
      <c r="B6" s="42" t="s">
        <v>180</v>
      </c>
      <c r="C6" s="42" t="s">
        <v>179</v>
      </c>
      <c r="D6" s="38">
        <v>4</v>
      </c>
      <c r="E6" s="38">
        <v>4</v>
      </c>
      <c r="F6" s="38" t="s">
        <v>22</v>
      </c>
      <c r="G6" s="52" t="s">
        <v>23</v>
      </c>
      <c r="H6" s="103">
        <v>621996180</v>
      </c>
      <c r="I6" s="126">
        <v>528696753</v>
      </c>
      <c r="J6" s="126">
        <v>93299427</v>
      </c>
      <c r="K6" s="53" t="s">
        <v>251</v>
      </c>
      <c r="L6" s="53" t="s">
        <v>141</v>
      </c>
      <c r="M6" s="40" t="s">
        <v>24</v>
      </c>
      <c r="N6" s="100" t="s">
        <v>25</v>
      </c>
      <c r="O6" s="100" t="s">
        <v>26</v>
      </c>
      <c r="P6" s="101" t="s">
        <v>27</v>
      </c>
      <c r="Q6" s="100" t="s">
        <v>28</v>
      </c>
      <c r="R6" s="38" t="s">
        <v>29</v>
      </c>
      <c r="S6" s="39"/>
      <c r="T6" s="39" t="s">
        <v>30</v>
      </c>
      <c r="U6" s="39"/>
      <c r="V6" s="39"/>
      <c r="W6" s="54"/>
    </row>
    <row r="7" spans="1:23" ht="78.75" customHeight="1" x14ac:dyDescent="0.25">
      <c r="A7" s="51">
        <v>2</v>
      </c>
      <c r="B7" s="42" t="s">
        <v>181</v>
      </c>
      <c r="C7" s="42" t="s">
        <v>179</v>
      </c>
      <c r="D7" s="38">
        <v>4</v>
      </c>
      <c r="E7" s="38">
        <v>4</v>
      </c>
      <c r="F7" s="38" t="s">
        <v>22</v>
      </c>
      <c r="G7" s="52" t="s">
        <v>23</v>
      </c>
      <c r="H7" s="107">
        <v>586722420</v>
      </c>
      <c r="I7" s="140">
        <v>410705694</v>
      </c>
      <c r="J7" s="137">
        <v>176016726</v>
      </c>
      <c r="K7" s="53" t="s">
        <v>251</v>
      </c>
      <c r="L7" s="53" t="s">
        <v>141</v>
      </c>
      <c r="M7" s="40" t="s">
        <v>24</v>
      </c>
      <c r="N7" s="100" t="s">
        <v>25</v>
      </c>
      <c r="O7" s="100" t="s">
        <v>26</v>
      </c>
      <c r="P7" s="102" t="s">
        <v>31</v>
      </c>
      <c r="Q7" s="100" t="s">
        <v>28</v>
      </c>
      <c r="R7" s="38" t="s">
        <v>29</v>
      </c>
      <c r="S7" s="39"/>
      <c r="T7" s="39" t="s">
        <v>30</v>
      </c>
      <c r="U7" s="39"/>
      <c r="V7" s="39"/>
      <c r="W7" s="54"/>
    </row>
    <row r="8" spans="1:23" ht="236.25" x14ac:dyDescent="0.25">
      <c r="A8" s="51">
        <v>3</v>
      </c>
      <c r="B8" s="42" t="s">
        <v>182</v>
      </c>
      <c r="C8" s="42" t="s">
        <v>179</v>
      </c>
      <c r="D8" s="38">
        <v>1</v>
      </c>
      <c r="E8" s="38">
        <v>1</v>
      </c>
      <c r="F8" s="55" t="s">
        <v>49</v>
      </c>
      <c r="G8" s="52" t="s">
        <v>23</v>
      </c>
      <c r="H8" s="103">
        <v>707782100</v>
      </c>
      <c r="I8" s="103">
        <v>601614785</v>
      </c>
      <c r="J8" s="138">
        <v>106167315</v>
      </c>
      <c r="K8" s="53" t="s">
        <v>252</v>
      </c>
      <c r="L8" s="34" t="s">
        <v>141</v>
      </c>
      <c r="M8" s="40" t="s">
        <v>24</v>
      </c>
      <c r="N8" s="103" t="s">
        <v>57</v>
      </c>
      <c r="O8" s="103" t="s">
        <v>50</v>
      </c>
      <c r="P8" s="101" t="s">
        <v>27</v>
      </c>
      <c r="Q8" s="103" t="s">
        <v>52</v>
      </c>
      <c r="R8" s="36" t="s">
        <v>53</v>
      </c>
      <c r="S8" s="35"/>
      <c r="T8" s="36"/>
      <c r="U8" s="36"/>
      <c r="V8" s="36"/>
      <c r="W8" s="37"/>
    </row>
    <row r="9" spans="1:23" ht="236.25" x14ac:dyDescent="0.25">
      <c r="A9" s="51">
        <v>4</v>
      </c>
      <c r="B9" s="42" t="s">
        <v>183</v>
      </c>
      <c r="C9" s="42" t="s">
        <v>179</v>
      </c>
      <c r="D9" s="38">
        <v>1</v>
      </c>
      <c r="E9" s="38">
        <v>1</v>
      </c>
      <c r="F9" s="55" t="s">
        <v>49</v>
      </c>
      <c r="G9" s="52" t="s">
        <v>23</v>
      </c>
      <c r="H9" s="103">
        <v>2452776540</v>
      </c>
      <c r="I9" s="103">
        <v>1716943578</v>
      </c>
      <c r="J9" s="138">
        <v>735832962</v>
      </c>
      <c r="K9" s="53" t="s">
        <v>252</v>
      </c>
      <c r="L9" s="34" t="s">
        <v>141</v>
      </c>
      <c r="M9" s="40" t="s">
        <v>24</v>
      </c>
      <c r="N9" s="103" t="s">
        <v>57</v>
      </c>
      <c r="O9" s="103" t="s">
        <v>50</v>
      </c>
      <c r="P9" s="102" t="s">
        <v>31</v>
      </c>
      <c r="Q9" s="103" t="s">
        <v>52</v>
      </c>
      <c r="R9" s="36" t="s">
        <v>53</v>
      </c>
      <c r="S9" s="35"/>
      <c r="T9" s="36"/>
      <c r="U9" s="36"/>
      <c r="V9" s="36"/>
      <c r="W9" s="37"/>
    </row>
    <row r="10" spans="1:23" ht="267.75" x14ac:dyDescent="0.25">
      <c r="A10" s="51">
        <v>5</v>
      </c>
      <c r="B10" s="42" t="s">
        <v>184</v>
      </c>
      <c r="C10" s="42" t="s">
        <v>179</v>
      </c>
      <c r="D10" s="38">
        <v>1</v>
      </c>
      <c r="E10" s="38">
        <v>1</v>
      </c>
      <c r="F10" s="55" t="s">
        <v>49</v>
      </c>
      <c r="G10" s="52" t="s">
        <v>23</v>
      </c>
      <c r="H10" s="103">
        <v>1598986263</v>
      </c>
      <c r="I10" s="103">
        <v>1055514817</v>
      </c>
      <c r="J10" s="138">
        <v>543471446</v>
      </c>
      <c r="K10" s="53" t="s">
        <v>252</v>
      </c>
      <c r="L10" s="34" t="s">
        <v>140</v>
      </c>
      <c r="M10" s="40" t="s">
        <v>24</v>
      </c>
      <c r="N10" s="103" t="s">
        <v>142</v>
      </c>
      <c r="O10" s="103" t="s">
        <v>50</v>
      </c>
      <c r="P10" s="103" t="s">
        <v>51</v>
      </c>
      <c r="Q10" s="103" t="s">
        <v>52</v>
      </c>
      <c r="R10" s="36" t="s">
        <v>53</v>
      </c>
      <c r="S10" s="35"/>
      <c r="T10" s="36" t="s">
        <v>54</v>
      </c>
      <c r="U10" s="36" t="s">
        <v>55</v>
      </c>
      <c r="V10" s="36">
        <v>2022</v>
      </c>
      <c r="W10" s="37" t="s">
        <v>56</v>
      </c>
    </row>
    <row r="11" spans="1:23" ht="150" customHeight="1" x14ac:dyDescent="0.25">
      <c r="A11" s="51">
        <v>6</v>
      </c>
      <c r="B11" s="45" t="s">
        <v>185</v>
      </c>
      <c r="C11" s="45" t="s">
        <v>179</v>
      </c>
      <c r="D11" s="8">
        <v>4</v>
      </c>
      <c r="E11" s="8">
        <v>4</v>
      </c>
      <c r="F11" s="9" t="s">
        <v>94</v>
      </c>
      <c r="G11" s="10" t="s">
        <v>23</v>
      </c>
      <c r="H11" s="137">
        <v>1666344560</v>
      </c>
      <c r="I11" s="107">
        <v>1416392876</v>
      </c>
      <c r="J11" s="138">
        <v>249951684</v>
      </c>
      <c r="K11" s="53" t="s">
        <v>252</v>
      </c>
      <c r="L11" s="49" t="s">
        <v>141</v>
      </c>
      <c r="M11" s="40" t="s">
        <v>24</v>
      </c>
      <c r="N11" s="103" t="s">
        <v>95</v>
      </c>
      <c r="O11" s="104" t="s">
        <v>96</v>
      </c>
      <c r="P11" s="105" t="s">
        <v>27</v>
      </c>
      <c r="Q11" s="103" t="s">
        <v>97</v>
      </c>
      <c r="R11" s="36" t="s">
        <v>98</v>
      </c>
      <c r="S11" s="35"/>
      <c r="T11" s="35"/>
      <c r="U11" s="35"/>
      <c r="V11" s="60"/>
      <c r="W11" s="61"/>
    </row>
    <row r="12" spans="1:23" ht="150" customHeight="1" x14ac:dyDescent="0.25">
      <c r="A12" s="51">
        <v>7</v>
      </c>
      <c r="B12" s="46" t="s">
        <v>186</v>
      </c>
      <c r="C12" s="46" t="s">
        <v>179</v>
      </c>
      <c r="D12" s="8">
        <v>4</v>
      </c>
      <c r="E12" s="8">
        <v>4</v>
      </c>
      <c r="F12" s="45" t="s">
        <v>94</v>
      </c>
      <c r="G12" s="16" t="s">
        <v>23</v>
      </c>
      <c r="H12" s="107">
        <v>748128890</v>
      </c>
      <c r="I12" s="107">
        <v>523690223</v>
      </c>
      <c r="J12" s="138">
        <v>224438667</v>
      </c>
      <c r="K12" s="53" t="s">
        <v>252</v>
      </c>
      <c r="L12" s="49" t="s">
        <v>141</v>
      </c>
      <c r="M12" s="40" t="s">
        <v>24</v>
      </c>
      <c r="N12" s="103" t="s">
        <v>95</v>
      </c>
      <c r="O12" s="104" t="s">
        <v>96</v>
      </c>
      <c r="P12" s="106" t="s">
        <v>31</v>
      </c>
      <c r="Q12" s="103" t="s">
        <v>97</v>
      </c>
      <c r="R12" s="36" t="s">
        <v>98</v>
      </c>
      <c r="S12" s="35"/>
      <c r="T12" s="35"/>
      <c r="U12" s="35"/>
      <c r="V12" s="60"/>
      <c r="W12" s="61"/>
    </row>
    <row r="13" spans="1:23" ht="252" x14ac:dyDescent="0.25">
      <c r="A13" s="51">
        <v>8</v>
      </c>
      <c r="B13" s="42" t="s">
        <v>187</v>
      </c>
      <c r="C13" s="42" t="s">
        <v>179</v>
      </c>
      <c r="D13" s="38">
        <v>1</v>
      </c>
      <c r="E13" s="38">
        <v>1</v>
      </c>
      <c r="F13" s="55" t="s">
        <v>49</v>
      </c>
      <c r="G13" s="52" t="s">
        <v>23</v>
      </c>
      <c r="H13" s="103">
        <v>437028320</v>
      </c>
      <c r="I13" s="103">
        <v>371474072</v>
      </c>
      <c r="J13" s="138">
        <v>65554248</v>
      </c>
      <c r="K13" s="53" t="s">
        <v>252</v>
      </c>
      <c r="L13" s="34" t="s">
        <v>141</v>
      </c>
      <c r="M13" s="40" t="s">
        <v>24</v>
      </c>
      <c r="N13" s="103" t="s">
        <v>71</v>
      </c>
      <c r="O13" s="103" t="s">
        <v>58</v>
      </c>
      <c r="P13" s="101" t="s">
        <v>27</v>
      </c>
      <c r="Q13" s="103" t="s">
        <v>52</v>
      </c>
      <c r="R13" s="36" t="s">
        <v>62</v>
      </c>
      <c r="S13" s="35"/>
      <c r="T13" s="36"/>
      <c r="U13" s="36"/>
      <c r="V13" s="36"/>
      <c r="W13" s="37"/>
    </row>
    <row r="14" spans="1:23" ht="252" x14ac:dyDescent="0.25">
      <c r="A14" s="51">
        <v>9</v>
      </c>
      <c r="B14" s="42" t="s">
        <v>188</v>
      </c>
      <c r="C14" s="42" t="s">
        <v>179</v>
      </c>
      <c r="D14" s="38">
        <v>1</v>
      </c>
      <c r="E14" s="38">
        <v>1</v>
      </c>
      <c r="F14" s="55" t="s">
        <v>49</v>
      </c>
      <c r="G14" s="52" t="s">
        <v>23</v>
      </c>
      <c r="H14" s="103">
        <v>1289343800</v>
      </c>
      <c r="I14" s="103">
        <v>902540660</v>
      </c>
      <c r="J14" s="138">
        <v>386803140</v>
      </c>
      <c r="K14" s="53" t="s">
        <v>252</v>
      </c>
      <c r="L14" s="34" t="s">
        <v>141</v>
      </c>
      <c r="M14" s="40" t="s">
        <v>24</v>
      </c>
      <c r="N14" s="103" t="s">
        <v>61</v>
      </c>
      <c r="O14" s="103" t="s">
        <v>58</v>
      </c>
      <c r="P14" s="102" t="s">
        <v>31</v>
      </c>
      <c r="Q14" s="103" t="s">
        <v>52</v>
      </c>
      <c r="R14" s="36" t="s">
        <v>62</v>
      </c>
      <c r="S14" s="35"/>
      <c r="T14" s="36"/>
      <c r="U14" s="36"/>
      <c r="V14" s="36"/>
      <c r="W14" s="37"/>
    </row>
    <row r="15" spans="1:23" ht="409.5" x14ac:dyDescent="0.25">
      <c r="A15" s="51">
        <v>10</v>
      </c>
      <c r="B15" s="39" t="s">
        <v>189</v>
      </c>
      <c r="C15" s="39" t="s">
        <v>179</v>
      </c>
      <c r="D15" s="38">
        <v>1</v>
      </c>
      <c r="E15" s="38">
        <v>1</v>
      </c>
      <c r="F15" s="38" t="s">
        <v>49</v>
      </c>
      <c r="G15" s="39" t="s">
        <v>23</v>
      </c>
      <c r="H15" s="138">
        <v>612500000</v>
      </c>
      <c r="I15" s="103">
        <v>245000000</v>
      </c>
      <c r="J15" s="138">
        <v>367500000</v>
      </c>
      <c r="K15" s="53" t="s">
        <v>252</v>
      </c>
      <c r="L15" s="34" t="s">
        <v>81</v>
      </c>
      <c r="M15" s="40" t="s">
        <v>24</v>
      </c>
      <c r="N15" s="103" t="s">
        <v>63</v>
      </c>
      <c r="O15" s="103" t="s">
        <v>64</v>
      </c>
      <c r="P15" s="101" t="s">
        <v>65</v>
      </c>
      <c r="Q15" s="103" t="s">
        <v>52</v>
      </c>
      <c r="R15" s="36" t="s">
        <v>62</v>
      </c>
      <c r="S15" s="35"/>
      <c r="T15" s="36"/>
      <c r="U15" s="36"/>
      <c r="V15" s="36"/>
      <c r="W15" s="37"/>
    </row>
    <row r="16" spans="1:23" ht="409.5" x14ac:dyDescent="0.25">
      <c r="A16" s="51">
        <v>11</v>
      </c>
      <c r="B16" s="42" t="s">
        <v>190</v>
      </c>
      <c r="C16" s="42" t="s">
        <v>179</v>
      </c>
      <c r="D16" s="38">
        <v>1</v>
      </c>
      <c r="E16" s="38">
        <v>1</v>
      </c>
      <c r="F16" s="55" t="s">
        <v>49</v>
      </c>
      <c r="G16" s="52" t="s">
        <v>23</v>
      </c>
      <c r="H16" s="103">
        <v>1672959654</v>
      </c>
      <c r="I16" s="103">
        <v>1104345762</v>
      </c>
      <c r="J16" s="138">
        <v>568613892</v>
      </c>
      <c r="K16" s="53" t="s">
        <v>252</v>
      </c>
      <c r="L16" s="34" t="s">
        <v>81</v>
      </c>
      <c r="M16" s="40" t="s">
        <v>24</v>
      </c>
      <c r="N16" s="103" t="s">
        <v>153</v>
      </c>
      <c r="O16" s="103" t="s">
        <v>58</v>
      </c>
      <c r="P16" s="103" t="s">
        <v>51</v>
      </c>
      <c r="Q16" s="103" t="s">
        <v>52</v>
      </c>
      <c r="R16" s="36" t="s">
        <v>53</v>
      </c>
      <c r="S16" s="35"/>
      <c r="T16" s="36" t="s">
        <v>54</v>
      </c>
      <c r="U16" s="36" t="s">
        <v>59</v>
      </c>
      <c r="V16" s="36">
        <v>2022</v>
      </c>
      <c r="W16" s="37" t="s">
        <v>60</v>
      </c>
    </row>
    <row r="17" spans="1:23" ht="141.75" customHeight="1" x14ac:dyDescent="0.25">
      <c r="A17" s="62">
        <v>12</v>
      </c>
      <c r="B17" s="45" t="s">
        <v>191</v>
      </c>
      <c r="C17" s="45" t="s">
        <v>179</v>
      </c>
      <c r="D17" s="63">
        <v>2</v>
      </c>
      <c r="E17" s="63">
        <v>2</v>
      </c>
      <c r="F17" s="64" t="s">
        <v>145</v>
      </c>
      <c r="G17" s="16" t="s">
        <v>23</v>
      </c>
      <c r="H17" s="139">
        <v>1098779420</v>
      </c>
      <c r="I17" s="107">
        <v>933962507</v>
      </c>
      <c r="J17" s="140">
        <v>164816913</v>
      </c>
      <c r="K17" s="53" t="s">
        <v>252</v>
      </c>
      <c r="L17" s="66" t="s">
        <v>146</v>
      </c>
      <c r="M17" s="65" t="s">
        <v>24</v>
      </c>
      <c r="N17" s="107" t="s">
        <v>147</v>
      </c>
      <c r="O17" s="107" t="s">
        <v>148</v>
      </c>
      <c r="P17" s="107" t="s">
        <v>27</v>
      </c>
      <c r="Q17" s="107" t="s">
        <v>149</v>
      </c>
      <c r="R17" s="19" t="s">
        <v>150</v>
      </c>
      <c r="S17" s="65"/>
      <c r="T17" s="65"/>
      <c r="U17" s="65"/>
      <c r="V17" s="65"/>
      <c r="W17" s="65"/>
    </row>
    <row r="18" spans="1:23" ht="141.75" customHeight="1" x14ac:dyDescent="0.25">
      <c r="A18" s="62">
        <v>13</v>
      </c>
      <c r="B18" s="45" t="s">
        <v>192</v>
      </c>
      <c r="C18" s="45" t="s">
        <v>179</v>
      </c>
      <c r="D18" s="63">
        <v>2</v>
      </c>
      <c r="E18" s="63">
        <v>2</v>
      </c>
      <c r="F18" s="64" t="s">
        <v>145</v>
      </c>
      <c r="G18" s="16" t="s">
        <v>23</v>
      </c>
      <c r="H18" s="139">
        <f>Tabulka3[[#This Row],[z toho příspěvek Evropské unie
(CZK)]]+Tabulka3[[#This Row],[z toho národní veřejné zdroje
(CZK)]]</f>
        <v>1332426540</v>
      </c>
      <c r="I18" s="107">
        <v>932698578</v>
      </c>
      <c r="J18" s="140">
        <v>399727962</v>
      </c>
      <c r="K18" s="53" t="s">
        <v>252</v>
      </c>
      <c r="L18" s="66" t="s">
        <v>146</v>
      </c>
      <c r="M18" s="65" t="s">
        <v>24</v>
      </c>
      <c r="N18" s="107" t="s">
        <v>147</v>
      </c>
      <c r="O18" s="107" t="s">
        <v>148</v>
      </c>
      <c r="P18" s="107" t="s">
        <v>31</v>
      </c>
      <c r="Q18" s="107" t="s">
        <v>149</v>
      </c>
      <c r="R18" s="19" t="s">
        <v>150</v>
      </c>
      <c r="S18" s="65"/>
      <c r="T18" s="65"/>
      <c r="U18" s="65"/>
      <c r="V18" s="65"/>
      <c r="W18" s="65"/>
    </row>
    <row r="19" spans="1:23" ht="220.5" customHeight="1" x14ac:dyDescent="0.25">
      <c r="A19" s="51">
        <v>14</v>
      </c>
      <c r="B19" s="12" t="s">
        <v>193</v>
      </c>
      <c r="C19" s="12" t="s">
        <v>179</v>
      </c>
      <c r="D19" s="8">
        <v>4</v>
      </c>
      <c r="E19" s="8">
        <v>4</v>
      </c>
      <c r="F19" s="8" t="s">
        <v>72</v>
      </c>
      <c r="G19" s="16" t="s">
        <v>23</v>
      </c>
      <c r="H19" s="107">
        <v>1060203480</v>
      </c>
      <c r="I19" s="107">
        <v>901172958</v>
      </c>
      <c r="J19" s="138">
        <v>159030522</v>
      </c>
      <c r="K19" s="53" t="s">
        <v>253</v>
      </c>
      <c r="L19" s="49" t="s">
        <v>81</v>
      </c>
      <c r="M19" s="65" t="s">
        <v>24</v>
      </c>
      <c r="N19" s="108" t="s">
        <v>73</v>
      </c>
      <c r="O19" s="108" t="s">
        <v>74</v>
      </c>
      <c r="P19" s="106" t="s">
        <v>27</v>
      </c>
      <c r="Q19" s="108" t="s">
        <v>75</v>
      </c>
      <c r="R19" s="12" t="s">
        <v>80</v>
      </c>
      <c r="S19" s="10"/>
      <c r="T19" s="10" t="s">
        <v>77</v>
      </c>
      <c r="U19" s="10" t="s">
        <v>78</v>
      </c>
      <c r="V19" s="10">
        <v>44687</v>
      </c>
      <c r="W19" s="56" t="s">
        <v>79</v>
      </c>
    </row>
    <row r="20" spans="1:23" ht="48" customHeight="1" x14ac:dyDescent="0.25">
      <c r="A20" s="51">
        <v>15</v>
      </c>
      <c r="B20" s="12" t="s">
        <v>194</v>
      </c>
      <c r="C20" s="12" t="s">
        <v>179</v>
      </c>
      <c r="D20" s="8">
        <v>4</v>
      </c>
      <c r="E20" s="8">
        <v>4</v>
      </c>
      <c r="F20" s="45" t="s">
        <v>72</v>
      </c>
      <c r="G20" s="16" t="s">
        <v>23</v>
      </c>
      <c r="H20" s="107">
        <v>445310850</v>
      </c>
      <c r="I20" s="107">
        <v>311717595</v>
      </c>
      <c r="J20" s="138">
        <v>133593255</v>
      </c>
      <c r="K20" s="53" t="s">
        <v>253</v>
      </c>
      <c r="L20" s="49" t="s">
        <v>81</v>
      </c>
      <c r="M20" s="65" t="s">
        <v>24</v>
      </c>
      <c r="N20" s="108" t="s">
        <v>73</v>
      </c>
      <c r="O20" s="108" t="s">
        <v>74</v>
      </c>
      <c r="P20" s="106" t="s">
        <v>31</v>
      </c>
      <c r="Q20" s="108" t="s">
        <v>75</v>
      </c>
      <c r="R20" s="8" t="s">
        <v>76</v>
      </c>
      <c r="S20" s="10"/>
      <c r="T20" s="10" t="s">
        <v>77</v>
      </c>
      <c r="U20" s="10" t="s">
        <v>78</v>
      </c>
      <c r="V20" s="10">
        <v>44687</v>
      </c>
      <c r="W20" s="56" t="s">
        <v>79</v>
      </c>
    </row>
    <row r="21" spans="1:23" ht="220.5" customHeight="1" x14ac:dyDescent="0.25">
      <c r="A21" s="62">
        <v>16</v>
      </c>
      <c r="B21" s="42" t="s">
        <v>195</v>
      </c>
      <c r="C21" s="42" t="s">
        <v>177</v>
      </c>
      <c r="D21" s="38">
        <v>4</v>
      </c>
      <c r="E21" s="38">
        <v>4</v>
      </c>
      <c r="F21" s="38" t="s">
        <v>22</v>
      </c>
      <c r="G21" s="52" t="s">
        <v>23</v>
      </c>
      <c r="H21" s="103">
        <v>1029515950</v>
      </c>
      <c r="I21" s="126">
        <v>827490120.67443109</v>
      </c>
      <c r="J21" s="138">
        <v>202025828.85432982</v>
      </c>
      <c r="K21" s="53" t="s">
        <v>253</v>
      </c>
      <c r="L21" s="53" t="s">
        <v>66</v>
      </c>
      <c r="M21" s="40" t="s">
        <v>24</v>
      </c>
      <c r="N21" s="100" t="s">
        <v>25</v>
      </c>
      <c r="O21" s="100" t="s">
        <v>26</v>
      </c>
      <c r="P21" s="109" t="s">
        <v>32</v>
      </c>
      <c r="Q21" s="100" t="s">
        <v>28</v>
      </c>
      <c r="R21" s="38" t="s">
        <v>29</v>
      </c>
      <c r="S21" s="39"/>
      <c r="T21" s="39" t="s">
        <v>30</v>
      </c>
      <c r="U21" s="39"/>
      <c r="V21" s="39"/>
      <c r="W21" s="54"/>
    </row>
    <row r="22" spans="1:23" ht="141.75" customHeight="1" x14ac:dyDescent="0.25">
      <c r="A22" s="62">
        <v>17</v>
      </c>
      <c r="B22" s="9" t="s">
        <v>196</v>
      </c>
      <c r="C22" s="9" t="s">
        <v>179</v>
      </c>
      <c r="D22" s="63">
        <v>2</v>
      </c>
      <c r="E22" s="63">
        <v>2</v>
      </c>
      <c r="F22" s="64" t="s">
        <v>145</v>
      </c>
      <c r="G22" s="16" t="s">
        <v>23</v>
      </c>
      <c r="H22" s="139">
        <v>1555449580</v>
      </c>
      <c r="I22" s="107">
        <v>1322132143</v>
      </c>
      <c r="J22" s="140">
        <v>233317437</v>
      </c>
      <c r="K22" s="53" t="s">
        <v>253</v>
      </c>
      <c r="L22" s="47" t="s">
        <v>151</v>
      </c>
      <c r="M22" s="65" t="s">
        <v>24</v>
      </c>
      <c r="N22" s="107" t="s">
        <v>152</v>
      </c>
      <c r="O22" s="107" t="s">
        <v>148</v>
      </c>
      <c r="P22" s="107" t="s">
        <v>27</v>
      </c>
      <c r="Q22" s="107" t="s">
        <v>149</v>
      </c>
      <c r="R22" s="19" t="s">
        <v>150</v>
      </c>
      <c r="S22" s="65"/>
      <c r="T22" s="65"/>
      <c r="U22" s="65"/>
      <c r="V22" s="65"/>
      <c r="W22" s="65"/>
    </row>
    <row r="23" spans="1:23" ht="141.75" customHeight="1" x14ac:dyDescent="0.25">
      <c r="A23" s="62">
        <v>18</v>
      </c>
      <c r="B23" s="9" t="s">
        <v>197</v>
      </c>
      <c r="C23" s="9" t="s">
        <v>179</v>
      </c>
      <c r="D23" s="63">
        <v>2</v>
      </c>
      <c r="E23" s="63">
        <v>2</v>
      </c>
      <c r="F23" s="64" t="s">
        <v>145</v>
      </c>
      <c r="G23" s="16" t="s">
        <v>23</v>
      </c>
      <c r="H23" s="139">
        <v>2899274160</v>
      </c>
      <c r="I23" s="107">
        <v>2029491912</v>
      </c>
      <c r="J23" s="140">
        <v>869782248</v>
      </c>
      <c r="K23" s="53" t="s">
        <v>253</v>
      </c>
      <c r="L23" s="47" t="s">
        <v>151</v>
      </c>
      <c r="M23" s="65" t="s">
        <v>24</v>
      </c>
      <c r="N23" s="107" t="s">
        <v>152</v>
      </c>
      <c r="O23" s="107" t="s">
        <v>148</v>
      </c>
      <c r="P23" s="107" t="s">
        <v>31</v>
      </c>
      <c r="Q23" s="107" t="s">
        <v>149</v>
      </c>
      <c r="R23" s="19" t="s">
        <v>150</v>
      </c>
      <c r="S23" s="65"/>
      <c r="T23" s="65"/>
      <c r="U23" s="65"/>
      <c r="V23" s="65"/>
      <c r="W23" s="65"/>
    </row>
    <row r="24" spans="1:23" ht="267.75" x14ac:dyDescent="0.25">
      <c r="A24" s="62">
        <v>19</v>
      </c>
      <c r="B24" s="9" t="s">
        <v>198</v>
      </c>
      <c r="C24" s="9" t="s">
        <v>179</v>
      </c>
      <c r="D24" s="63">
        <v>2</v>
      </c>
      <c r="E24" s="63">
        <v>2</v>
      </c>
      <c r="F24" s="64" t="s">
        <v>145</v>
      </c>
      <c r="G24" s="16" t="s">
        <v>23</v>
      </c>
      <c r="H24" s="139">
        <v>6014773450.9952602</v>
      </c>
      <c r="I24" s="107">
        <v>4115020489</v>
      </c>
      <c r="J24" s="140">
        <v>1899752961.9952602</v>
      </c>
      <c r="K24" s="53" t="s">
        <v>253</v>
      </c>
      <c r="L24" s="47" t="s">
        <v>151</v>
      </c>
      <c r="M24" s="65" t="s">
        <v>24</v>
      </c>
      <c r="N24" s="107" t="s">
        <v>152</v>
      </c>
      <c r="O24" s="107" t="s">
        <v>148</v>
      </c>
      <c r="P24" s="107" t="s">
        <v>51</v>
      </c>
      <c r="Q24" s="107" t="s">
        <v>149</v>
      </c>
      <c r="R24" s="19" t="s">
        <v>150</v>
      </c>
      <c r="S24" s="65"/>
      <c r="T24" s="19" t="s">
        <v>54</v>
      </c>
      <c r="U24" s="19" t="s">
        <v>55</v>
      </c>
      <c r="V24" s="19">
        <v>2022</v>
      </c>
      <c r="W24" s="67" t="s">
        <v>56</v>
      </c>
    </row>
    <row r="25" spans="1:23" ht="150" customHeight="1" x14ac:dyDescent="0.25">
      <c r="A25" s="51">
        <v>20</v>
      </c>
      <c r="B25" s="46" t="s">
        <v>199</v>
      </c>
      <c r="C25" s="46" t="s">
        <v>177</v>
      </c>
      <c r="D25" s="8">
        <v>4</v>
      </c>
      <c r="E25" s="8">
        <v>4</v>
      </c>
      <c r="F25" s="9" t="s">
        <v>94</v>
      </c>
      <c r="G25" s="10" t="s">
        <v>23</v>
      </c>
      <c r="H25" s="137">
        <v>2041583440.4236135</v>
      </c>
      <c r="I25" s="107">
        <v>1577588363.470479</v>
      </c>
      <c r="J25" s="138">
        <v>463995076.95313454</v>
      </c>
      <c r="K25" s="53" t="s">
        <v>253</v>
      </c>
      <c r="L25" s="47" t="s">
        <v>66</v>
      </c>
      <c r="M25" s="40" t="s">
        <v>24</v>
      </c>
      <c r="N25" s="103" t="s">
        <v>95</v>
      </c>
      <c r="O25" s="71" t="s">
        <v>96</v>
      </c>
      <c r="P25" s="71" t="s">
        <v>32</v>
      </c>
      <c r="Q25" s="103" t="s">
        <v>97</v>
      </c>
      <c r="R25" s="36" t="s">
        <v>98</v>
      </c>
      <c r="S25" s="35"/>
      <c r="T25" s="35"/>
      <c r="U25" s="35"/>
      <c r="V25" s="60"/>
      <c r="W25" s="61"/>
    </row>
    <row r="26" spans="1:23" ht="157.5" customHeight="1" x14ac:dyDescent="0.25">
      <c r="A26" s="51">
        <v>21</v>
      </c>
      <c r="B26" s="18" t="s">
        <v>200</v>
      </c>
      <c r="C26" s="18" t="s">
        <v>179</v>
      </c>
      <c r="D26" s="13">
        <v>3</v>
      </c>
      <c r="E26" s="8">
        <v>3</v>
      </c>
      <c r="F26" s="14" t="s">
        <v>106</v>
      </c>
      <c r="G26" s="14" t="s">
        <v>23</v>
      </c>
      <c r="H26" s="141">
        <v>7551942220</v>
      </c>
      <c r="I26" s="140">
        <v>6419150887</v>
      </c>
      <c r="J26" s="138">
        <v>1132791333</v>
      </c>
      <c r="K26" s="53" t="s">
        <v>253</v>
      </c>
      <c r="L26" s="57" t="s">
        <v>257</v>
      </c>
      <c r="M26" s="59" t="s">
        <v>24</v>
      </c>
      <c r="N26" s="110" t="s">
        <v>107</v>
      </c>
      <c r="O26" s="111" t="s">
        <v>108</v>
      </c>
      <c r="P26" s="105" t="s">
        <v>109</v>
      </c>
      <c r="Q26" s="112" t="s">
        <v>110</v>
      </c>
      <c r="R26" s="19" t="s">
        <v>111</v>
      </c>
      <c r="S26" s="17"/>
      <c r="T26" s="17" t="s">
        <v>112</v>
      </c>
      <c r="U26" s="17" t="s">
        <v>113</v>
      </c>
      <c r="V26" s="17">
        <v>44664</v>
      </c>
      <c r="W26" s="77" t="s">
        <v>114</v>
      </c>
    </row>
    <row r="27" spans="1:23" ht="189" customHeight="1" x14ac:dyDescent="0.25">
      <c r="A27" s="51">
        <v>22</v>
      </c>
      <c r="B27" s="18" t="s">
        <v>201</v>
      </c>
      <c r="C27" s="18" t="s">
        <v>179</v>
      </c>
      <c r="D27" s="13">
        <v>3</v>
      </c>
      <c r="E27" s="13">
        <v>3</v>
      </c>
      <c r="F27" s="15" t="s">
        <v>106</v>
      </c>
      <c r="G27" s="16" t="s">
        <v>23</v>
      </c>
      <c r="H27" s="141">
        <v>5353626960</v>
      </c>
      <c r="I27" s="140">
        <v>3747538872</v>
      </c>
      <c r="J27" s="138">
        <v>1606088088</v>
      </c>
      <c r="K27" s="53" t="s">
        <v>253</v>
      </c>
      <c r="L27" s="57" t="s">
        <v>257</v>
      </c>
      <c r="M27" s="59" t="s">
        <v>24</v>
      </c>
      <c r="N27" s="110" t="s">
        <v>107</v>
      </c>
      <c r="O27" s="111" t="s">
        <v>108</v>
      </c>
      <c r="P27" s="106" t="s">
        <v>115</v>
      </c>
      <c r="Q27" s="112" t="s">
        <v>110</v>
      </c>
      <c r="R27" s="19" t="s">
        <v>111</v>
      </c>
      <c r="S27" s="17"/>
      <c r="T27" s="17" t="s">
        <v>112</v>
      </c>
      <c r="U27" s="17" t="s">
        <v>113</v>
      </c>
      <c r="V27" s="17">
        <v>44664</v>
      </c>
      <c r="W27" s="77" t="s">
        <v>114</v>
      </c>
    </row>
    <row r="28" spans="1:23" ht="150" customHeight="1" x14ac:dyDescent="0.25">
      <c r="A28" s="51">
        <v>23</v>
      </c>
      <c r="B28" s="46" t="s">
        <v>202</v>
      </c>
      <c r="C28" s="46" t="s">
        <v>179</v>
      </c>
      <c r="D28" s="8">
        <v>4</v>
      </c>
      <c r="E28" s="8">
        <v>4</v>
      </c>
      <c r="F28" s="9" t="s">
        <v>94</v>
      </c>
      <c r="G28" s="10" t="s">
        <v>23</v>
      </c>
      <c r="H28" s="137">
        <v>2229583240</v>
      </c>
      <c r="I28" s="107">
        <v>1895145754</v>
      </c>
      <c r="J28" s="138">
        <v>334437486</v>
      </c>
      <c r="K28" s="53" t="s">
        <v>253</v>
      </c>
      <c r="L28" s="49" t="s">
        <v>258</v>
      </c>
      <c r="M28" s="40" t="s">
        <v>24</v>
      </c>
      <c r="N28" s="103" t="s">
        <v>95</v>
      </c>
      <c r="O28" s="71" t="s">
        <v>99</v>
      </c>
      <c r="P28" s="105" t="s">
        <v>27</v>
      </c>
      <c r="Q28" s="103" t="s">
        <v>101</v>
      </c>
      <c r="R28" s="36" t="s">
        <v>98</v>
      </c>
      <c r="S28" s="35"/>
      <c r="T28" s="35"/>
      <c r="U28" s="35"/>
      <c r="V28" s="60"/>
      <c r="W28" s="61"/>
    </row>
    <row r="29" spans="1:23" ht="150" customHeight="1" x14ac:dyDescent="0.25">
      <c r="A29" s="51">
        <v>24</v>
      </c>
      <c r="B29" s="46" t="s">
        <v>203</v>
      </c>
      <c r="C29" s="46" t="s">
        <v>179</v>
      </c>
      <c r="D29" s="8">
        <v>4</v>
      </c>
      <c r="E29" s="8">
        <v>4</v>
      </c>
      <c r="F29" s="9" t="s">
        <v>94</v>
      </c>
      <c r="G29" s="10" t="s">
        <v>23</v>
      </c>
      <c r="H29" s="137">
        <v>1896544820</v>
      </c>
      <c r="I29" s="107">
        <v>1327581374</v>
      </c>
      <c r="J29" s="138">
        <v>568963446</v>
      </c>
      <c r="K29" s="53" t="s">
        <v>253</v>
      </c>
      <c r="L29" s="49" t="s">
        <v>258</v>
      </c>
      <c r="M29" s="40" t="s">
        <v>24</v>
      </c>
      <c r="N29" s="103" t="s">
        <v>95</v>
      </c>
      <c r="O29" s="71" t="s">
        <v>99</v>
      </c>
      <c r="P29" s="106" t="s">
        <v>31</v>
      </c>
      <c r="Q29" s="103" t="s">
        <v>100</v>
      </c>
      <c r="R29" s="36" t="s">
        <v>98</v>
      </c>
      <c r="S29" s="35"/>
      <c r="T29" s="35"/>
      <c r="U29" s="35"/>
      <c r="V29" s="60"/>
      <c r="W29" s="61"/>
    </row>
    <row r="30" spans="1:23" ht="48" customHeight="1" x14ac:dyDescent="0.25">
      <c r="A30" s="51">
        <v>25</v>
      </c>
      <c r="B30" s="12" t="s">
        <v>204</v>
      </c>
      <c r="C30" s="12" t="s">
        <v>179</v>
      </c>
      <c r="D30" s="8">
        <v>4</v>
      </c>
      <c r="E30" s="8">
        <v>4</v>
      </c>
      <c r="F30" s="8" t="s">
        <v>72</v>
      </c>
      <c r="G30" s="16" t="s">
        <v>23</v>
      </c>
      <c r="H30" s="107">
        <v>936494220</v>
      </c>
      <c r="I30" s="107">
        <v>796020087</v>
      </c>
      <c r="J30" s="138">
        <v>140474133</v>
      </c>
      <c r="K30" s="53" t="s">
        <v>253</v>
      </c>
      <c r="L30" s="44" t="s">
        <v>81</v>
      </c>
      <c r="M30" s="65" t="s">
        <v>24</v>
      </c>
      <c r="N30" s="108" t="s">
        <v>82</v>
      </c>
      <c r="O30" s="108" t="s">
        <v>83</v>
      </c>
      <c r="P30" s="105" t="s">
        <v>27</v>
      </c>
      <c r="Q30" s="108" t="s">
        <v>75</v>
      </c>
      <c r="R30" s="8" t="s">
        <v>84</v>
      </c>
      <c r="S30" s="10"/>
      <c r="T30" s="10"/>
      <c r="U30" s="10"/>
      <c r="V30" s="10"/>
      <c r="W30" s="33"/>
    </row>
    <row r="31" spans="1:23" ht="48" customHeight="1" x14ac:dyDescent="0.25">
      <c r="A31" s="51">
        <v>26</v>
      </c>
      <c r="B31" s="12" t="s">
        <v>205</v>
      </c>
      <c r="C31" s="12" t="s">
        <v>179</v>
      </c>
      <c r="D31" s="8">
        <v>4</v>
      </c>
      <c r="E31" s="8">
        <v>4</v>
      </c>
      <c r="F31" s="8" t="s">
        <v>72</v>
      </c>
      <c r="G31" s="16" t="s">
        <v>23</v>
      </c>
      <c r="H31" s="107">
        <v>545346420</v>
      </c>
      <c r="I31" s="107">
        <v>381742494</v>
      </c>
      <c r="J31" s="138">
        <v>163603926</v>
      </c>
      <c r="K31" s="53" t="s">
        <v>253</v>
      </c>
      <c r="L31" s="44" t="s">
        <v>81</v>
      </c>
      <c r="M31" s="65" t="s">
        <v>24</v>
      </c>
      <c r="N31" s="108" t="s">
        <v>82</v>
      </c>
      <c r="O31" s="108" t="s">
        <v>83</v>
      </c>
      <c r="P31" s="106" t="s">
        <v>31</v>
      </c>
      <c r="Q31" s="108" t="s">
        <v>75</v>
      </c>
      <c r="R31" s="8" t="s">
        <v>84</v>
      </c>
      <c r="S31" s="10"/>
      <c r="T31" s="10"/>
      <c r="U31" s="10"/>
      <c r="V31" s="10"/>
      <c r="W31" s="33"/>
    </row>
    <row r="32" spans="1:23" ht="189" customHeight="1" x14ac:dyDescent="0.25">
      <c r="A32" s="51">
        <v>27</v>
      </c>
      <c r="B32" s="18" t="s">
        <v>206</v>
      </c>
      <c r="C32" s="18" t="s">
        <v>179</v>
      </c>
      <c r="D32" s="13">
        <v>2</v>
      </c>
      <c r="E32" s="13">
        <v>6</v>
      </c>
      <c r="F32" s="15" t="s">
        <v>116</v>
      </c>
      <c r="G32" s="16" t="s">
        <v>23</v>
      </c>
      <c r="H32" s="141">
        <v>2514801120</v>
      </c>
      <c r="I32" s="140">
        <v>2137580952</v>
      </c>
      <c r="J32" s="138">
        <v>377220168</v>
      </c>
      <c r="K32" s="53" t="s">
        <v>253</v>
      </c>
      <c r="L32" s="57" t="s">
        <v>81</v>
      </c>
      <c r="M32" s="59" t="s">
        <v>24</v>
      </c>
      <c r="N32" s="110" t="s">
        <v>117</v>
      </c>
      <c r="O32" s="111" t="s">
        <v>118</v>
      </c>
      <c r="P32" s="107" t="s">
        <v>109</v>
      </c>
      <c r="Q32" s="112" t="s">
        <v>119</v>
      </c>
      <c r="R32" s="19" t="s">
        <v>120</v>
      </c>
      <c r="S32" s="17"/>
      <c r="T32" s="17"/>
      <c r="U32" s="17"/>
      <c r="V32" s="17"/>
      <c r="W32" s="77" t="s">
        <v>121</v>
      </c>
    </row>
    <row r="33" spans="1:23" ht="173.25" x14ac:dyDescent="0.25">
      <c r="A33" s="51">
        <v>28</v>
      </c>
      <c r="B33" s="18" t="s">
        <v>207</v>
      </c>
      <c r="C33" s="18" t="s">
        <v>179</v>
      </c>
      <c r="D33" s="13">
        <v>2</v>
      </c>
      <c r="E33" s="13">
        <v>6</v>
      </c>
      <c r="F33" s="14" t="s">
        <v>116</v>
      </c>
      <c r="G33" s="14" t="s">
        <v>23</v>
      </c>
      <c r="H33" s="141">
        <v>2053398360.0000002</v>
      </c>
      <c r="I33" s="140">
        <v>1437378852</v>
      </c>
      <c r="J33" s="138">
        <v>616019508.00000024</v>
      </c>
      <c r="K33" s="53" t="s">
        <v>253</v>
      </c>
      <c r="L33" s="57" t="s">
        <v>81</v>
      </c>
      <c r="M33" s="59" t="s">
        <v>24</v>
      </c>
      <c r="N33" s="110" t="s">
        <v>117</v>
      </c>
      <c r="O33" s="111" t="s">
        <v>118</v>
      </c>
      <c r="P33" s="106" t="s">
        <v>115</v>
      </c>
      <c r="Q33" s="112" t="s">
        <v>119</v>
      </c>
      <c r="R33" s="19" t="s">
        <v>120</v>
      </c>
      <c r="S33" s="17"/>
      <c r="T33" s="17"/>
      <c r="U33" s="17"/>
      <c r="V33" s="17"/>
      <c r="W33" s="77" t="s">
        <v>121</v>
      </c>
    </row>
    <row r="34" spans="1:23" ht="283.5" customHeight="1" x14ac:dyDescent="0.25">
      <c r="A34" s="51">
        <v>29</v>
      </c>
      <c r="B34" s="39" t="s">
        <v>208</v>
      </c>
      <c r="C34" s="39" t="s">
        <v>177</v>
      </c>
      <c r="D34" s="38">
        <v>1</v>
      </c>
      <c r="E34" s="38">
        <v>1</v>
      </c>
      <c r="F34" s="38" t="s">
        <v>49</v>
      </c>
      <c r="G34" s="39" t="s">
        <v>23</v>
      </c>
      <c r="H34" s="138">
        <v>150987947.29878014</v>
      </c>
      <c r="I34" s="103">
        <v>116234471.6204583</v>
      </c>
      <c r="J34" s="138">
        <v>34753475.678321838</v>
      </c>
      <c r="K34" s="53" t="s">
        <v>253</v>
      </c>
      <c r="L34" s="34" t="s">
        <v>66</v>
      </c>
      <c r="M34" s="40" t="s">
        <v>24</v>
      </c>
      <c r="N34" s="113" t="s">
        <v>67</v>
      </c>
      <c r="O34" s="103" t="s">
        <v>68</v>
      </c>
      <c r="P34" s="113" t="s">
        <v>32</v>
      </c>
      <c r="Q34" s="113" t="s">
        <v>52</v>
      </c>
      <c r="R34" s="36" t="s">
        <v>69</v>
      </c>
      <c r="S34" s="35"/>
      <c r="T34" s="36"/>
      <c r="U34" s="36"/>
      <c r="V34" s="36"/>
      <c r="W34" s="37"/>
    </row>
    <row r="35" spans="1:23" ht="220.5" customHeight="1" x14ac:dyDescent="0.25">
      <c r="A35" s="51">
        <v>30</v>
      </c>
      <c r="B35" s="12" t="s">
        <v>209</v>
      </c>
      <c r="C35" s="12" t="s">
        <v>177</v>
      </c>
      <c r="D35" s="8">
        <v>4</v>
      </c>
      <c r="E35" s="8">
        <v>4</v>
      </c>
      <c r="F35" s="8" t="s">
        <v>72</v>
      </c>
      <c r="G35" s="16" t="s">
        <v>23</v>
      </c>
      <c r="H35" s="107">
        <v>2000306094.5264506</v>
      </c>
      <c r="I35" s="107">
        <v>1565570267.4162531</v>
      </c>
      <c r="J35" s="138">
        <v>434735827.11019754</v>
      </c>
      <c r="K35" s="53" t="s">
        <v>254</v>
      </c>
      <c r="L35" s="49" t="s">
        <v>66</v>
      </c>
      <c r="M35" s="65" t="s">
        <v>24</v>
      </c>
      <c r="N35" s="108" t="s">
        <v>73</v>
      </c>
      <c r="O35" s="108" t="s">
        <v>74</v>
      </c>
      <c r="P35" s="105" t="s">
        <v>32</v>
      </c>
      <c r="Q35" s="108" t="s">
        <v>75</v>
      </c>
      <c r="R35" s="12" t="s">
        <v>76</v>
      </c>
      <c r="S35" s="10"/>
      <c r="T35" s="10" t="s">
        <v>77</v>
      </c>
      <c r="U35" s="10" t="s">
        <v>78</v>
      </c>
      <c r="V35" s="10">
        <v>44687</v>
      </c>
      <c r="W35" s="56" t="s">
        <v>79</v>
      </c>
    </row>
    <row r="36" spans="1:23" ht="220.5" x14ac:dyDescent="0.25">
      <c r="A36" s="69">
        <v>31</v>
      </c>
      <c r="B36" s="70" t="s">
        <v>210</v>
      </c>
      <c r="C36" s="70" t="s">
        <v>179</v>
      </c>
      <c r="D36" s="71" t="s">
        <v>40</v>
      </c>
      <c r="E36" s="68">
        <v>4</v>
      </c>
      <c r="F36" s="72" t="s">
        <v>41</v>
      </c>
      <c r="G36" s="52" t="s">
        <v>23</v>
      </c>
      <c r="H36" s="142">
        <f>I36/85*100</f>
        <v>1434506580</v>
      </c>
      <c r="I36" s="126">
        <v>1219330593</v>
      </c>
      <c r="J36" s="126">
        <v>215175987</v>
      </c>
      <c r="K36" s="53" t="s">
        <v>254</v>
      </c>
      <c r="L36" s="53" t="s">
        <v>144</v>
      </c>
      <c r="M36" s="73" t="s">
        <v>24</v>
      </c>
      <c r="N36" s="114" t="s">
        <v>42</v>
      </c>
      <c r="O36" s="104" t="s">
        <v>43</v>
      </c>
      <c r="P36" s="115" t="s">
        <v>47</v>
      </c>
      <c r="Q36" s="72" t="s">
        <v>45</v>
      </c>
      <c r="R36" s="36" t="s">
        <v>46</v>
      </c>
      <c r="S36" s="40"/>
      <c r="T36" s="40"/>
      <c r="U36" s="40"/>
      <c r="V36" s="40"/>
      <c r="W36" s="40"/>
    </row>
    <row r="37" spans="1:23" ht="94.5" customHeight="1" x14ac:dyDescent="0.25">
      <c r="A37" s="69">
        <v>32</v>
      </c>
      <c r="B37" s="70" t="s">
        <v>211</v>
      </c>
      <c r="C37" s="70" t="s">
        <v>179</v>
      </c>
      <c r="D37" s="71" t="s">
        <v>40</v>
      </c>
      <c r="E37" s="68">
        <v>4</v>
      </c>
      <c r="F37" s="72" t="s">
        <v>41</v>
      </c>
      <c r="G37" s="52" t="s">
        <v>23</v>
      </c>
      <c r="H37" s="142">
        <f>I37/70*100</f>
        <v>972020280.00000012</v>
      </c>
      <c r="I37" s="126">
        <v>680414196</v>
      </c>
      <c r="J37" s="126">
        <v>291606084.00000012</v>
      </c>
      <c r="K37" s="53" t="s">
        <v>254</v>
      </c>
      <c r="L37" s="53" t="s">
        <v>144</v>
      </c>
      <c r="M37" s="73" t="s">
        <v>24</v>
      </c>
      <c r="N37" s="114" t="s">
        <v>42</v>
      </c>
      <c r="O37" s="104" t="s">
        <v>43</v>
      </c>
      <c r="P37" s="115" t="s">
        <v>44</v>
      </c>
      <c r="Q37" s="72" t="s">
        <v>45</v>
      </c>
      <c r="R37" s="36" t="s">
        <v>46</v>
      </c>
      <c r="S37" s="40"/>
      <c r="T37" s="40"/>
      <c r="U37" s="40"/>
      <c r="V37" s="40"/>
      <c r="W37" s="40"/>
    </row>
    <row r="38" spans="1:23" ht="220.5" customHeight="1" x14ac:dyDescent="0.25">
      <c r="A38" s="51">
        <v>33</v>
      </c>
      <c r="B38" s="42" t="s">
        <v>212</v>
      </c>
      <c r="C38" s="42" t="s">
        <v>179</v>
      </c>
      <c r="D38" s="38">
        <v>4</v>
      </c>
      <c r="E38" s="38">
        <v>4</v>
      </c>
      <c r="F38" s="38" t="s">
        <v>22</v>
      </c>
      <c r="G38" s="52" t="s">
        <v>23</v>
      </c>
      <c r="H38" s="103">
        <v>804866900</v>
      </c>
      <c r="I38" s="140">
        <v>684136865</v>
      </c>
      <c r="J38" s="138">
        <v>120730035</v>
      </c>
      <c r="K38" s="53" t="s">
        <v>254</v>
      </c>
      <c r="L38" s="53" t="s">
        <v>259</v>
      </c>
      <c r="M38" s="40" t="s">
        <v>24</v>
      </c>
      <c r="N38" s="100" t="s">
        <v>33</v>
      </c>
      <c r="O38" s="100" t="s">
        <v>34</v>
      </c>
      <c r="P38" s="101" t="s">
        <v>27</v>
      </c>
      <c r="Q38" s="100" t="s">
        <v>35</v>
      </c>
      <c r="R38" s="38" t="s">
        <v>29</v>
      </c>
      <c r="S38" s="74"/>
      <c r="T38" s="39" t="s">
        <v>30</v>
      </c>
      <c r="U38" s="39"/>
      <c r="V38" s="39"/>
      <c r="W38" s="54"/>
    </row>
    <row r="39" spans="1:23" ht="220.5" customHeight="1" x14ac:dyDescent="0.25">
      <c r="A39" s="51">
        <v>34</v>
      </c>
      <c r="B39" s="42" t="s">
        <v>213</v>
      </c>
      <c r="C39" s="42" t="s">
        <v>179</v>
      </c>
      <c r="D39" s="38">
        <v>4</v>
      </c>
      <c r="E39" s="38">
        <v>4</v>
      </c>
      <c r="F39" s="38" t="s">
        <v>22</v>
      </c>
      <c r="G39" s="52" t="s">
        <v>23</v>
      </c>
      <c r="H39" s="103">
        <v>655539960</v>
      </c>
      <c r="I39" s="126">
        <v>458877972</v>
      </c>
      <c r="J39" s="138">
        <v>196661988</v>
      </c>
      <c r="K39" s="53" t="s">
        <v>254</v>
      </c>
      <c r="L39" s="53" t="s">
        <v>259</v>
      </c>
      <c r="M39" s="40" t="s">
        <v>24</v>
      </c>
      <c r="N39" s="100" t="s">
        <v>33</v>
      </c>
      <c r="O39" s="100" t="s">
        <v>36</v>
      </c>
      <c r="P39" s="102" t="s">
        <v>31</v>
      </c>
      <c r="Q39" s="100" t="s">
        <v>35</v>
      </c>
      <c r="R39" s="38" t="s">
        <v>29</v>
      </c>
      <c r="S39" s="39"/>
      <c r="T39" s="39" t="s">
        <v>30</v>
      </c>
      <c r="U39" s="39"/>
      <c r="V39" s="39"/>
      <c r="W39" s="54"/>
    </row>
    <row r="40" spans="1:23" ht="157.5" customHeight="1" x14ac:dyDescent="0.25">
      <c r="A40" s="51">
        <v>35</v>
      </c>
      <c r="B40" s="18" t="s">
        <v>214</v>
      </c>
      <c r="C40" s="18" t="s">
        <v>179</v>
      </c>
      <c r="D40" s="13">
        <v>2</v>
      </c>
      <c r="E40" s="13">
        <v>6</v>
      </c>
      <c r="F40" s="14" t="s">
        <v>116</v>
      </c>
      <c r="G40" s="14" t="s">
        <v>23</v>
      </c>
      <c r="H40" s="141">
        <v>2170077300</v>
      </c>
      <c r="I40" s="107">
        <v>1844565705</v>
      </c>
      <c r="J40" s="138">
        <v>325511595</v>
      </c>
      <c r="K40" s="53" t="s">
        <v>254</v>
      </c>
      <c r="L40" s="57" t="s">
        <v>260</v>
      </c>
      <c r="M40" s="59" t="s">
        <v>24</v>
      </c>
      <c r="N40" s="110" t="s">
        <v>124</v>
      </c>
      <c r="O40" s="111" t="s">
        <v>125</v>
      </c>
      <c r="P40" s="107" t="s">
        <v>109</v>
      </c>
      <c r="Q40" s="112" t="s">
        <v>119</v>
      </c>
      <c r="R40" s="19" t="s">
        <v>29</v>
      </c>
      <c r="S40" s="17"/>
      <c r="T40" s="17" t="s">
        <v>112</v>
      </c>
      <c r="U40" s="17" t="s">
        <v>126</v>
      </c>
      <c r="V40" s="17">
        <v>44664</v>
      </c>
      <c r="W40" s="77" t="s">
        <v>127</v>
      </c>
    </row>
    <row r="41" spans="1:23" ht="157.5" customHeight="1" x14ac:dyDescent="0.25">
      <c r="A41" s="51">
        <v>36</v>
      </c>
      <c r="B41" s="18" t="s">
        <v>215</v>
      </c>
      <c r="C41" s="18" t="s">
        <v>179</v>
      </c>
      <c r="D41" s="13">
        <v>2</v>
      </c>
      <c r="E41" s="13">
        <v>6</v>
      </c>
      <c r="F41" s="15" t="s">
        <v>116</v>
      </c>
      <c r="G41" s="16" t="s">
        <v>23</v>
      </c>
      <c r="H41" s="141">
        <v>1646059800</v>
      </c>
      <c r="I41" s="140">
        <v>1152241860</v>
      </c>
      <c r="J41" s="138">
        <v>493817940</v>
      </c>
      <c r="K41" s="53" t="s">
        <v>254</v>
      </c>
      <c r="L41" s="57" t="s">
        <v>260</v>
      </c>
      <c r="M41" s="59" t="s">
        <v>24</v>
      </c>
      <c r="N41" s="110" t="s">
        <v>124</v>
      </c>
      <c r="O41" s="111" t="s">
        <v>125</v>
      </c>
      <c r="P41" s="106" t="s">
        <v>115</v>
      </c>
      <c r="Q41" s="112" t="s">
        <v>119</v>
      </c>
      <c r="R41" s="19" t="s">
        <v>29</v>
      </c>
      <c r="S41" s="17"/>
      <c r="T41" s="17" t="s">
        <v>112</v>
      </c>
      <c r="U41" s="17" t="s">
        <v>126</v>
      </c>
      <c r="V41" s="17">
        <v>44664</v>
      </c>
      <c r="W41" s="77" t="s">
        <v>127</v>
      </c>
    </row>
    <row r="42" spans="1:23" ht="240" customHeight="1" x14ac:dyDescent="0.25">
      <c r="A42" s="51">
        <v>37</v>
      </c>
      <c r="B42" s="45" t="s">
        <v>216</v>
      </c>
      <c r="C42" s="45" t="s">
        <v>177</v>
      </c>
      <c r="D42" s="8">
        <v>4</v>
      </c>
      <c r="E42" s="8">
        <v>4</v>
      </c>
      <c r="F42" s="9" t="s">
        <v>94</v>
      </c>
      <c r="G42" s="10" t="s">
        <v>23</v>
      </c>
      <c r="H42" s="137">
        <v>3538289776.7367086</v>
      </c>
      <c r="I42" s="107">
        <v>2827667776.4724431</v>
      </c>
      <c r="J42" s="138">
        <v>710622000.26426554</v>
      </c>
      <c r="K42" s="53" t="s">
        <v>254</v>
      </c>
      <c r="L42" s="49" t="s">
        <v>66</v>
      </c>
      <c r="M42" s="40" t="s">
        <v>24</v>
      </c>
      <c r="N42" s="103" t="s">
        <v>95</v>
      </c>
      <c r="O42" s="71" t="s">
        <v>99</v>
      </c>
      <c r="P42" s="116" t="s">
        <v>32</v>
      </c>
      <c r="Q42" s="103" t="s">
        <v>100</v>
      </c>
      <c r="R42" s="36" t="s">
        <v>98</v>
      </c>
      <c r="S42" s="35"/>
      <c r="T42" s="35"/>
      <c r="U42" s="35"/>
      <c r="V42" s="60"/>
      <c r="W42" s="61"/>
    </row>
    <row r="43" spans="1:23" ht="48" customHeight="1" x14ac:dyDescent="0.25">
      <c r="A43" s="51">
        <v>38</v>
      </c>
      <c r="B43" s="12" t="s">
        <v>217</v>
      </c>
      <c r="C43" s="12" t="s">
        <v>177</v>
      </c>
      <c r="D43" s="8">
        <v>4</v>
      </c>
      <c r="E43" s="8">
        <v>4</v>
      </c>
      <c r="F43" s="8" t="s">
        <v>72</v>
      </c>
      <c r="G43" s="16" t="s">
        <v>23</v>
      </c>
      <c r="H43" s="107">
        <v>475249873.67733371</v>
      </c>
      <c r="I43" s="107">
        <v>359213515.183891</v>
      </c>
      <c r="J43" s="138">
        <v>116036358.49344271</v>
      </c>
      <c r="K43" s="53" t="s">
        <v>254</v>
      </c>
      <c r="L43" s="44" t="s">
        <v>66</v>
      </c>
      <c r="M43" s="65" t="s">
        <v>24</v>
      </c>
      <c r="N43" s="108" t="s">
        <v>82</v>
      </c>
      <c r="O43" s="108" t="s">
        <v>83</v>
      </c>
      <c r="P43" s="106" t="s">
        <v>32</v>
      </c>
      <c r="Q43" s="108" t="s">
        <v>75</v>
      </c>
      <c r="R43" s="8" t="s">
        <v>84</v>
      </c>
      <c r="S43" s="10"/>
      <c r="T43" s="10"/>
      <c r="U43" s="10"/>
      <c r="V43" s="10"/>
      <c r="W43" s="33"/>
    </row>
    <row r="44" spans="1:23" ht="173.25" x14ac:dyDescent="0.25">
      <c r="A44" s="51">
        <v>39</v>
      </c>
      <c r="B44" s="18" t="s">
        <v>218</v>
      </c>
      <c r="C44" s="18" t="s">
        <v>177</v>
      </c>
      <c r="D44" s="13">
        <v>2</v>
      </c>
      <c r="E44" s="13">
        <v>6</v>
      </c>
      <c r="F44" s="14" t="s">
        <v>116</v>
      </c>
      <c r="G44" s="14" t="s">
        <v>23</v>
      </c>
      <c r="H44" s="141">
        <v>4174847599.2611094</v>
      </c>
      <c r="I44" s="140">
        <v>3231261059.2950201</v>
      </c>
      <c r="J44" s="138">
        <v>943586539.96608925</v>
      </c>
      <c r="K44" s="53" t="s">
        <v>254</v>
      </c>
      <c r="L44" s="57" t="s">
        <v>66</v>
      </c>
      <c r="M44" s="59" t="s">
        <v>24</v>
      </c>
      <c r="N44" s="110" t="s">
        <v>117</v>
      </c>
      <c r="O44" s="111" t="s">
        <v>122</v>
      </c>
      <c r="P44" s="105" t="s">
        <v>32</v>
      </c>
      <c r="Q44" s="112" t="s">
        <v>119</v>
      </c>
      <c r="R44" s="19" t="s">
        <v>120</v>
      </c>
      <c r="S44" s="17"/>
      <c r="T44" s="17"/>
      <c r="U44" s="17"/>
      <c r="V44" s="17"/>
      <c r="W44" s="77" t="s">
        <v>123</v>
      </c>
    </row>
    <row r="45" spans="1:23" ht="157.5" customHeight="1" x14ac:dyDescent="0.25">
      <c r="A45" s="51">
        <v>40</v>
      </c>
      <c r="B45" s="18" t="s">
        <v>219</v>
      </c>
      <c r="C45" s="18" t="s">
        <v>179</v>
      </c>
      <c r="D45" s="13">
        <v>2</v>
      </c>
      <c r="E45" s="13">
        <v>6</v>
      </c>
      <c r="F45" s="15" t="s">
        <v>116</v>
      </c>
      <c r="G45" s="16" t="s">
        <v>23</v>
      </c>
      <c r="H45" s="141">
        <v>1346830240</v>
      </c>
      <c r="I45" s="107">
        <v>1144805704</v>
      </c>
      <c r="J45" s="138">
        <v>202024536</v>
      </c>
      <c r="K45" s="53" t="s">
        <v>254</v>
      </c>
      <c r="L45" s="57" t="s">
        <v>260</v>
      </c>
      <c r="M45" s="59" t="s">
        <v>24</v>
      </c>
      <c r="N45" s="110" t="s">
        <v>129</v>
      </c>
      <c r="O45" s="111" t="s">
        <v>130</v>
      </c>
      <c r="P45" s="107" t="s">
        <v>109</v>
      </c>
      <c r="Q45" s="112" t="s">
        <v>119</v>
      </c>
      <c r="R45" s="19" t="s">
        <v>29</v>
      </c>
      <c r="S45" s="17"/>
      <c r="T45" s="17" t="s">
        <v>112</v>
      </c>
      <c r="U45" s="17" t="s">
        <v>126</v>
      </c>
      <c r="V45" s="17">
        <v>44664</v>
      </c>
      <c r="W45" s="77" t="s">
        <v>127</v>
      </c>
    </row>
    <row r="46" spans="1:23" ht="157.5" customHeight="1" x14ac:dyDescent="0.25">
      <c r="A46" s="51">
        <v>41</v>
      </c>
      <c r="B46" s="18" t="s">
        <v>220</v>
      </c>
      <c r="C46" s="18" t="s">
        <v>179</v>
      </c>
      <c r="D46" s="13">
        <v>2</v>
      </c>
      <c r="E46" s="13">
        <v>6</v>
      </c>
      <c r="F46" s="15" t="s">
        <v>116</v>
      </c>
      <c r="G46" s="16" t="s">
        <v>23</v>
      </c>
      <c r="H46" s="141">
        <v>992919880.00000012</v>
      </c>
      <c r="I46" s="140">
        <v>695043916</v>
      </c>
      <c r="J46" s="138">
        <v>297875964.00000012</v>
      </c>
      <c r="K46" s="53" t="s">
        <v>254</v>
      </c>
      <c r="L46" s="57" t="s">
        <v>260</v>
      </c>
      <c r="M46" s="59" t="s">
        <v>24</v>
      </c>
      <c r="N46" s="110" t="s">
        <v>129</v>
      </c>
      <c r="O46" s="117" t="s">
        <v>130</v>
      </c>
      <c r="P46" s="106" t="s">
        <v>115</v>
      </c>
      <c r="Q46" s="112" t="s">
        <v>119</v>
      </c>
      <c r="R46" s="19" t="s">
        <v>29</v>
      </c>
      <c r="S46" s="17"/>
      <c r="T46" s="17" t="s">
        <v>112</v>
      </c>
      <c r="U46" s="17" t="s">
        <v>126</v>
      </c>
      <c r="V46" s="17">
        <v>44664</v>
      </c>
      <c r="W46" s="77" t="s">
        <v>127</v>
      </c>
    </row>
    <row r="47" spans="1:23" ht="157.5" customHeight="1" x14ac:dyDescent="0.25">
      <c r="A47" s="51">
        <v>42</v>
      </c>
      <c r="B47" s="58" t="s">
        <v>221</v>
      </c>
      <c r="C47" s="58" t="s">
        <v>179</v>
      </c>
      <c r="D47" s="13">
        <v>4</v>
      </c>
      <c r="E47" s="8">
        <v>4</v>
      </c>
      <c r="F47" s="15" t="s">
        <v>94</v>
      </c>
      <c r="G47" s="13" t="s">
        <v>23</v>
      </c>
      <c r="H47" s="141">
        <v>2059964560</v>
      </c>
      <c r="I47" s="140">
        <v>1750969876</v>
      </c>
      <c r="J47" s="138">
        <v>308994684</v>
      </c>
      <c r="K47" s="53" t="s">
        <v>254</v>
      </c>
      <c r="L47" s="49" t="s">
        <v>151</v>
      </c>
      <c r="M47" s="65" t="s">
        <v>24</v>
      </c>
      <c r="N47" s="118" t="s">
        <v>95</v>
      </c>
      <c r="O47" s="119" t="s">
        <v>102</v>
      </c>
      <c r="P47" s="120" t="s">
        <v>27</v>
      </c>
      <c r="Q47" s="121" t="s">
        <v>105</v>
      </c>
      <c r="R47" s="19" t="s">
        <v>98</v>
      </c>
      <c r="S47" s="16"/>
      <c r="T47" s="16"/>
      <c r="U47" s="16"/>
      <c r="V47" s="16"/>
      <c r="W47" s="48"/>
    </row>
    <row r="48" spans="1:23" ht="189" customHeight="1" x14ac:dyDescent="0.25">
      <c r="A48" s="51">
        <v>43</v>
      </c>
      <c r="B48" s="58" t="s">
        <v>222</v>
      </c>
      <c r="C48" s="58" t="s">
        <v>179</v>
      </c>
      <c r="D48" s="13">
        <v>4</v>
      </c>
      <c r="E48" s="13">
        <v>4</v>
      </c>
      <c r="F48" s="15" t="s">
        <v>94</v>
      </c>
      <c r="G48" s="16" t="s">
        <v>23</v>
      </c>
      <c r="H48" s="141">
        <v>1395830000</v>
      </c>
      <c r="I48" s="140">
        <v>977081000</v>
      </c>
      <c r="J48" s="138">
        <v>418749000</v>
      </c>
      <c r="K48" s="53" t="s">
        <v>254</v>
      </c>
      <c r="L48" s="49" t="s">
        <v>151</v>
      </c>
      <c r="M48" s="65" t="s">
        <v>24</v>
      </c>
      <c r="N48" s="118" t="s">
        <v>95</v>
      </c>
      <c r="O48" s="104" t="s">
        <v>102</v>
      </c>
      <c r="P48" s="116" t="s">
        <v>31</v>
      </c>
      <c r="Q48" s="121" t="s">
        <v>104</v>
      </c>
      <c r="R48" s="19" t="s">
        <v>98</v>
      </c>
      <c r="S48" s="16"/>
      <c r="T48" s="16"/>
      <c r="U48" s="16"/>
      <c r="V48" s="16"/>
      <c r="W48" s="48"/>
    </row>
    <row r="49" spans="1:23" ht="218.25" customHeight="1" x14ac:dyDescent="0.25">
      <c r="A49" s="51">
        <v>44</v>
      </c>
      <c r="B49" s="58" t="s">
        <v>223</v>
      </c>
      <c r="C49" s="58" t="s">
        <v>179</v>
      </c>
      <c r="D49" s="13">
        <v>4</v>
      </c>
      <c r="E49" s="13">
        <v>4</v>
      </c>
      <c r="F49" s="15" t="s">
        <v>94</v>
      </c>
      <c r="G49" s="16" t="s">
        <v>23</v>
      </c>
      <c r="H49" s="141">
        <v>918750000</v>
      </c>
      <c r="I49" s="140">
        <v>367500000</v>
      </c>
      <c r="J49" s="138">
        <v>551250000</v>
      </c>
      <c r="K49" s="53" t="s">
        <v>254</v>
      </c>
      <c r="L49" s="49" t="s">
        <v>151</v>
      </c>
      <c r="M49" s="65" t="s">
        <v>24</v>
      </c>
      <c r="N49" s="118" t="s">
        <v>95</v>
      </c>
      <c r="O49" s="104" t="s">
        <v>102</v>
      </c>
      <c r="P49" s="120" t="s">
        <v>65</v>
      </c>
      <c r="Q49" s="121" t="s">
        <v>103</v>
      </c>
      <c r="R49" s="19" t="s">
        <v>98</v>
      </c>
      <c r="S49" s="16"/>
      <c r="T49" s="16"/>
      <c r="U49" s="16"/>
      <c r="V49" s="16"/>
      <c r="W49" s="48"/>
    </row>
    <row r="50" spans="1:23" ht="157.5" x14ac:dyDescent="0.25">
      <c r="A50" s="51">
        <v>45</v>
      </c>
      <c r="B50" s="42" t="s">
        <v>224</v>
      </c>
      <c r="C50" s="42" t="s">
        <v>179</v>
      </c>
      <c r="D50" s="38">
        <v>1</v>
      </c>
      <c r="E50" s="38">
        <v>1</v>
      </c>
      <c r="F50" s="38" t="s">
        <v>49</v>
      </c>
      <c r="G50" s="39" t="s">
        <v>23</v>
      </c>
      <c r="H50" s="138">
        <v>554675380</v>
      </c>
      <c r="I50" s="103">
        <v>471474073</v>
      </c>
      <c r="J50" s="138">
        <v>83201307</v>
      </c>
      <c r="K50" s="53" t="s">
        <v>254</v>
      </c>
      <c r="L50" s="34" t="s">
        <v>144</v>
      </c>
      <c r="M50" s="40" t="s">
        <v>24</v>
      </c>
      <c r="N50" s="103" t="s">
        <v>71</v>
      </c>
      <c r="O50" s="103" t="s">
        <v>70</v>
      </c>
      <c r="P50" s="101" t="s">
        <v>27</v>
      </c>
      <c r="Q50" s="103" t="s">
        <v>52</v>
      </c>
      <c r="R50" s="36" t="s">
        <v>62</v>
      </c>
      <c r="S50" s="35"/>
      <c r="T50" s="36"/>
      <c r="U50" s="36"/>
      <c r="V50" s="36"/>
      <c r="W50" s="37"/>
    </row>
    <row r="51" spans="1:23" ht="157.5" x14ac:dyDescent="0.25">
      <c r="A51" s="51">
        <v>46</v>
      </c>
      <c r="B51" s="42" t="s">
        <v>225</v>
      </c>
      <c r="C51" s="42" t="s">
        <v>179</v>
      </c>
      <c r="D51" s="38">
        <v>1</v>
      </c>
      <c r="E51" s="38">
        <v>1</v>
      </c>
      <c r="F51" s="38" t="s">
        <v>49</v>
      </c>
      <c r="G51" s="39" t="s">
        <v>23</v>
      </c>
      <c r="H51" s="138">
        <v>2003629520</v>
      </c>
      <c r="I51" s="103">
        <v>1402540664</v>
      </c>
      <c r="J51" s="138">
        <v>601088856</v>
      </c>
      <c r="K51" s="53" t="s">
        <v>254</v>
      </c>
      <c r="L51" s="34" t="s">
        <v>144</v>
      </c>
      <c r="M51" s="40" t="s">
        <v>24</v>
      </c>
      <c r="N51" s="103" t="s">
        <v>71</v>
      </c>
      <c r="O51" s="103" t="s">
        <v>70</v>
      </c>
      <c r="P51" s="102" t="s">
        <v>31</v>
      </c>
      <c r="Q51" s="103" t="s">
        <v>52</v>
      </c>
      <c r="R51" s="36" t="s">
        <v>62</v>
      </c>
      <c r="S51" s="35"/>
      <c r="T51" s="36"/>
      <c r="U51" s="36"/>
      <c r="V51" s="36"/>
      <c r="W51" s="37"/>
    </row>
    <row r="52" spans="1:23" ht="173.25" x14ac:dyDescent="0.25">
      <c r="A52" s="51">
        <v>47</v>
      </c>
      <c r="B52" s="42" t="s">
        <v>226</v>
      </c>
      <c r="C52" s="42" t="s">
        <v>179</v>
      </c>
      <c r="D52" s="38">
        <v>1</v>
      </c>
      <c r="E52" s="38">
        <v>1</v>
      </c>
      <c r="F52" s="41" t="s">
        <v>49</v>
      </c>
      <c r="G52" s="39" t="s">
        <v>23</v>
      </c>
      <c r="H52" s="138">
        <v>1672959654</v>
      </c>
      <c r="I52" s="103">
        <v>1104345762</v>
      </c>
      <c r="J52" s="138">
        <v>568613892</v>
      </c>
      <c r="K52" s="53" t="s">
        <v>254</v>
      </c>
      <c r="L52" s="34" t="s">
        <v>144</v>
      </c>
      <c r="M52" s="40" t="s">
        <v>24</v>
      </c>
      <c r="N52" s="103" t="s">
        <v>143</v>
      </c>
      <c r="O52" s="103" t="s">
        <v>70</v>
      </c>
      <c r="P52" s="103" t="s">
        <v>51</v>
      </c>
      <c r="Q52" s="103" t="s">
        <v>52</v>
      </c>
      <c r="R52" s="36" t="s">
        <v>62</v>
      </c>
      <c r="S52" s="35"/>
      <c r="T52" s="36"/>
      <c r="U52" s="36"/>
      <c r="V52" s="36"/>
      <c r="W52" s="37"/>
    </row>
    <row r="53" spans="1:23" ht="236.25" x14ac:dyDescent="0.25">
      <c r="A53" s="82">
        <v>48</v>
      </c>
      <c r="B53" s="83" t="s">
        <v>227</v>
      </c>
      <c r="C53" s="6" t="s">
        <v>178</v>
      </c>
      <c r="D53" s="84">
        <v>5</v>
      </c>
      <c r="E53" s="84">
        <v>5</v>
      </c>
      <c r="F53" s="87" t="s">
        <v>156</v>
      </c>
      <c r="G53" s="85" t="s">
        <v>23</v>
      </c>
      <c r="H53" s="143">
        <f>(((271135185.86+499459552.9+79686393.73)/80)*100)+((485885555.51+895052338.99)/95)*100</f>
        <v>2516470251.9282894</v>
      </c>
      <c r="I53" s="140">
        <f>271135185.86+485885555.51+499459552.9+895052338.99+79686393.73</f>
        <v>2231219026.9900002</v>
      </c>
      <c r="J53" s="144">
        <f>H53-I53</f>
        <v>285251224.93828917</v>
      </c>
      <c r="K53" s="53" t="s">
        <v>254</v>
      </c>
      <c r="L53" s="53" t="s">
        <v>66</v>
      </c>
      <c r="M53" s="88" t="s">
        <v>24</v>
      </c>
      <c r="N53" s="108" t="s">
        <v>170</v>
      </c>
      <c r="O53" s="108" t="s">
        <v>171</v>
      </c>
      <c r="P53" s="122" t="s">
        <v>159</v>
      </c>
      <c r="Q53" s="108" t="s">
        <v>172</v>
      </c>
      <c r="R53" s="12" t="s">
        <v>98</v>
      </c>
      <c r="S53" s="12"/>
      <c r="T53" s="12"/>
      <c r="U53" s="12"/>
      <c r="V53" s="12"/>
      <c r="W53" s="12"/>
    </row>
    <row r="54" spans="1:23" ht="141.75" customHeight="1" x14ac:dyDescent="0.25">
      <c r="A54" s="92">
        <v>49</v>
      </c>
      <c r="B54" s="12" t="s">
        <v>228</v>
      </c>
      <c r="C54" s="12" t="s">
        <v>178</v>
      </c>
      <c r="D54" s="8">
        <v>5</v>
      </c>
      <c r="E54" s="8">
        <v>5</v>
      </c>
      <c r="F54" s="9" t="s">
        <v>156</v>
      </c>
      <c r="G54" s="16" t="s">
        <v>23</v>
      </c>
      <c r="H54" s="107">
        <f>((356756823.5/80)*100)+((639323099.31/95)*100)+44756708.46</f>
        <v>1163674421.3192105</v>
      </c>
      <c r="I54" s="140">
        <f>356756823.5+639323099.31+39843196.87</f>
        <v>1035923119.6799999</v>
      </c>
      <c r="J54" s="137">
        <f>H54-I54</f>
        <v>127751301.63921058</v>
      </c>
      <c r="K54" s="53" t="s">
        <v>254</v>
      </c>
      <c r="L54" s="93" t="s">
        <v>66</v>
      </c>
      <c r="M54" s="17" t="s">
        <v>24</v>
      </c>
      <c r="N54" s="108" t="s">
        <v>173</v>
      </c>
      <c r="O54" s="108" t="s">
        <v>174</v>
      </c>
      <c r="P54" s="123" t="s">
        <v>159</v>
      </c>
      <c r="Q54" s="108" t="s">
        <v>175</v>
      </c>
      <c r="R54" s="7" t="s">
        <v>80</v>
      </c>
      <c r="S54" s="7"/>
      <c r="T54" s="7"/>
      <c r="U54" s="7"/>
      <c r="V54" s="7"/>
      <c r="W54" s="7"/>
    </row>
    <row r="55" spans="1:23" ht="220.5" customHeight="1" x14ac:dyDescent="0.25">
      <c r="A55" s="96">
        <v>50</v>
      </c>
      <c r="B55" s="42" t="s">
        <v>229</v>
      </c>
      <c r="C55" s="42" t="s">
        <v>177</v>
      </c>
      <c r="D55" s="38">
        <v>4</v>
      </c>
      <c r="E55" s="38">
        <v>4</v>
      </c>
      <c r="F55" s="38" t="s">
        <v>22</v>
      </c>
      <c r="G55" s="52" t="s">
        <v>23</v>
      </c>
      <c r="H55" s="103">
        <v>1337386327.5588665</v>
      </c>
      <c r="I55" s="126">
        <v>1065600873.805064</v>
      </c>
      <c r="J55" s="138">
        <v>271785453.75380254</v>
      </c>
      <c r="K55" s="53" t="s">
        <v>255</v>
      </c>
      <c r="L55" s="53" t="s">
        <v>66</v>
      </c>
      <c r="M55" s="40" t="s">
        <v>24</v>
      </c>
      <c r="N55" s="100" t="s">
        <v>33</v>
      </c>
      <c r="O55" s="100" t="s">
        <v>34</v>
      </c>
      <c r="P55" s="109" t="s">
        <v>32</v>
      </c>
      <c r="Q55" s="100" t="s">
        <v>35</v>
      </c>
      <c r="R55" s="38" t="s">
        <v>29</v>
      </c>
      <c r="S55" s="39"/>
      <c r="T55" s="39" t="s">
        <v>30</v>
      </c>
      <c r="U55" s="39"/>
      <c r="V55" s="39"/>
      <c r="W55" s="54"/>
    </row>
    <row r="56" spans="1:23" ht="60" customHeight="1" x14ac:dyDescent="0.25">
      <c r="A56" s="51">
        <v>51</v>
      </c>
      <c r="B56" s="42" t="s">
        <v>230</v>
      </c>
      <c r="C56" s="42" t="s">
        <v>179</v>
      </c>
      <c r="D56" s="38">
        <v>4</v>
      </c>
      <c r="E56" s="38">
        <v>4</v>
      </c>
      <c r="F56" s="38" t="s">
        <v>22</v>
      </c>
      <c r="G56" s="52" t="s">
        <v>23</v>
      </c>
      <c r="H56" s="103">
        <v>1183464260</v>
      </c>
      <c r="I56" s="126">
        <v>1005944621</v>
      </c>
      <c r="J56" s="138">
        <v>177519639</v>
      </c>
      <c r="K56" s="53" t="s">
        <v>255</v>
      </c>
      <c r="L56" s="53" t="s">
        <v>261</v>
      </c>
      <c r="M56" s="40" t="s">
        <v>24</v>
      </c>
      <c r="N56" s="100" t="s">
        <v>37</v>
      </c>
      <c r="O56" s="100" t="s">
        <v>38</v>
      </c>
      <c r="P56" s="101" t="s">
        <v>27</v>
      </c>
      <c r="Q56" s="100" t="s">
        <v>39</v>
      </c>
      <c r="R56" s="38" t="s">
        <v>29</v>
      </c>
      <c r="S56" s="74"/>
      <c r="T56" s="39" t="s">
        <v>30</v>
      </c>
      <c r="U56" s="39"/>
      <c r="V56" s="39"/>
      <c r="W56" s="54"/>
    </row>
    <row r="57" spans="1:23" ht="165" customHeight="1" x14ac:dyDescent="0.25">
      <c r="A57" s="51">
        <v>52</v>
      </c>
      <c r="B57" s="42" t="s">
        <v>231</v>
      </c>
      <c r="C57" s="42" t="s">
        <v>179</v>
      </c>
      <c r="D57" s="38">
        <v>4</v>
      </c>
      <c r="E57" s="38">
        <v>4</v>
      </c>
      <c r="F57" s="38" t="s">
        <v>22</v>
      </c>
      <c r="G57" s="52" t="s">
        <v>23</v>
      </c>
      <c r="H57" s="103">
        <v>809298280</v>
      </c>
      <c r="I57" s="126">
        <v>566508796</v>
      </c>
      <c r="J57" s="138">
        <v>242789484</v>
      </c>
      <c r="K57" s="53" t="s">
        <v>255</v>
      </c>
      <c r="L57" s="53" t="s">
        <v>261</v>
      </c>
      <c r="M57" s="40" t="s">
        <v>24</v>
      </c>
      <c r="N57" s="100" t="s">
        <v>37</v>
      </c>
      <c r="O57" s="100" t="s">
        <v>38</v>
      </c>
      <c r="P57" s="102" t="s">
        <v>31</v>
      </c>
      <c r="Q57" s="100" t="s">
        <v>39</v>
      </c>
      <c r="R57" s="38" t="s">
        <v>29</v>
      </c>
      <c r="S57" s="39"/>
      <c r="T57" s="39" t="s">
        <v>30</v>
      </c>
      <c r="U57" s="39"/>
      <c r="V57" s="39"/>
      <c r="W57" s="54"/>
    </row>
    <row r="58" spans="1:23" ht="157.5" customHeight="1" x14ac:dyDescent="0.25">
      <c r="A58" s="51">
        <v>53</v>
      </c>
      <c r="B58" s="18" t="s">
        <v>232</v>
      </c>
      <c r="C58" s="18" t="s">
        <v>177</v>
      </c>
      <c r="D58" s="13">
        <v>2</v>
      </c>
      <c r="E58" s="13">
        <v>6</v>
      </c>
      <c r="F58" s="15" t="s">
        <v>116</v>
      </c>
      <c r="G58" s="16" t="s">
        <v>23</v>
      </c>
      <c r="H58" s="141">
        <v>1265127580.4011993</v>
      </c>
      <c r="I58" s="140">
        <v>966448183.77371192</v>
      </c>
      <c r="J58" s="138">
        <v>298679396.62748742</v>
      </c>
      <c r="K58" s="53" t="s">
        <v>255</v>
      </c>
      <c r="L58" s="57" t="s">
        <v>66</v>
      </c>
      <c r="M58" s="59" t="s">
        <v>24</v>
      </c>
      <c r="N58" s="110" t="s">
        <v>129</v>
      </c>
      <c r="O58" s="117" t="s">
        <v>130</v>
      </c>
      <c r="P58" s="105" t="s">
        <v>32</v>
      </c>
      <c r="Q58" s="112" t="s">
        <v>119</v>
      </c>
      <c r="R58" s="19" t="s">
        <v>29</v>
      </c>
      <c r="S58" s="17"/>
      <c r="T58" s="17" t="s">
        <v>112</v>
      </c>
      <c r="U58" s="17" t="s">
        <v>126</v>
      </c>
      <c r="V58" s="17">
        <v>44664</v>
      </c>
      <c r="W58" s="77" t="s">
        <v>127</v>
      </c>
    </row>
    <row r="59" spans="1:23" ht="173.25" customHeight="1" x14ac:dyDescent="0.25">
      <c r="A59" s="51">
        <v>54</v>
      </c>
      <c r="B59" s="18" t="s">
        <v>233</v>
      </c>
      <c r="C59" s="18" t="s">
        <v>179</v>
      </c>
      <c r="D59" s="13">
        <v>2</v>
      </c>
      <c r="E59" s="13">
        <v>6</v>
      </c>
      <c r="F59" s="15" t="s">
        <v>116</v>
      </c>
      <c r="G59" s="16" t="s">
        <v>23</v>
      </c>
      <c r="H59" s="141">
        <v>427297659.99999994</v>
      </c>
      <c r="I59" s="140">
        <v>363203011</v>
      </c>
      <c r="J59" s="138">
        <v>64094648.99999994</v>
      </c>
      <c r="K59" s="53" t="s">
        <v>255</v>
      </c>
      <c r="L59" s="57" t="s">
        <v>144</v>
      </c>
      <c r="M59" s="59" t="s">
        <v>24</v>
      </c>
      <c r="N59" s="110" t="s">
        <v>131</v>
      </c>
      <c r="O59" s="117" t="s">
        <v>132</v>
      </c>
      <c r="P59" s="106" t="s">
        <v>109</v>
      </c>
      <c r="Q59" s="112" t="s">
        <v>119</v>
      </c>
      <c r="R59" s="19" t="s">
        <v>133</v>
      </c>
      <c r="S59" s="17"/>
      <c r="T59" s="17"/>
      <c r="U59" s="17"/>
      <c r="V59" s="17"/>
      <c r="W59" s="77" t="s">
        <v>134</v>
      </c>
    </row>
    <row r="60" spans="1:23" ht="173.25" customHeight="1" x14ac:dyDescent="0.25">
      <c r="A60" s="51">
        <v>55</v>
      </c>
      <c r="B60" s="18" t="s">
        <v>234</v>
      </c>
      <c r="C60" s="18" t="s">
        <v>179</v>
      </c>
      <c r="D60" s="13">
        <v>2</v>
      </c>
      <c r="E60" s="13">
        <v>6</v>
      </c>
      <c r="F60" s="15" t="s">
        <v>116</v>
      </c>
      <c r="G60" s="16" t="s">
        <v>23</v>
      </c>
      <c r="H60" s="141">
        <v>386827380</v>
      </c>
      <c r="I60" s="141">
        <v>270779166</v>
      </c>
      <c r="J60" s="138">
        <v>116048214</v>
      </c>
      <c r="K60" s="53" t="s">
        <v>255</v>
      </c>
      <c r="L60" s="57" t="s">
        <v>144</v>
      </c>
      <c r="M60" s="59" t="s">
        <v>24</v>
      </c>
      <c r="N60" s="110" t="s">
        <v>131</v>
      </c>
      <c r="O60" s="117" t="s">
        <v>135</v>
      </c>
      <c r="P60" s="105" t="s">
        <v>115</v>
      </c>
      <c r="Q60" s="112" t="s">
        <v>119</v>
      </c>
      <c r="R60" s="19" t="s">
        <v>133</v>
      </c>
      <c r="S60" s="17"/>
      <c r="T60" s="17"/>
      <c r="U60" s="17"/>
      <c r="V60" s="17"/>
      <c r="W60" s="77" t="s">
        <v>134</v>
      </c>
    </row>
    <row r="61" spans="1:23" ht="220.5" customHeight="1" x14ac:dyDescent="0.25">
      <c r="A61" s="69">
        <v>56</v>
      </c>
      <c r="B61" s="70" t="s">
        <v>235</v>
      </c>
      <c r="C61" s="70" t="s">
        <v>179</v>
      </c>
      <c r="D61" s="75" t="s">
        <v>40</v>
      </c>
      <c r="E61" s="38">
        <v>4</v>
      </c>
      <c r="F61" s="75" t="s">
        <v>41</v>
      </c>
      <c r="G61" s="76" t="s">
        <v>23</v>
      </c>
      <c r="H61" s="142">
        <f>I61/85*100</f>
        <v>524398849.60087699</v>
      </c>
      <c r="I61" s="142">
        <v>445739022.16074538</v>
      </c>
      <c r="J61" s="126">
        <v>78659827.440131605</v>
      </c>
      <c r="K61" s="53" t="s">
        <v>255</v>
      </c>
      <c r="L61" s="53" t="s">
        <v>262</v>
      </c>
      <c r="M61" s="73" t="s">
        <v>24</v>
      </c>
      <c r="N61" s="114" t="s">
        <v>42</v>
      </c>
      <c r="O61" s="124" t="s">
        <v>139</v>
      </c>
      <c r="P61" s="103" t="s">
        <v>47</v>
      </c>
      <c r="Q61" s="72" t="s">
        <v>48</v>
      </c>
      <c r="R61" s="36" t="s">
        <v>46</v>
      </c>
      <c r="S61" s="40"/>
      <c r="T61" s="40"/>
      <c r="U61" s="40"/>
      <c r="V61" s="40"/>
      <c r="W61" s="40"/>
    </row>
    <row r="62" spans="1:23" ht="220.5" customHeight="1" x14ac:dyDescent="0.25">
      <c r="A62" s="69">
        <v>57</v>
      </c>
      <c r="B62" s="70" t="s">
        <v>236</v>
      </c>
      <c r="C62" s="70" t="s">
        <v>179</v>
      </c>
      <c r="D62" s="75" t="s">
        <v>40</v>
      </c>
      <c r="E62" s="38">
        <v>4</v>
      </c>
      <c r="F62" s="75" t="s">
        <v>41</v>
      </c>
      <c r="G62" s="76" t="s">
        <v>23</v>
      </c>
      <c r="H62" s="142">
        <f>I62/70*100</f>
        <v>363229968.3417924</v>
      </c>
      <c r="I62" s="142">
        <v>254260977.83925471</v>
      </c>
      <c r="J62" s="126">
        <v>108968990.5025377</v>
      </c>
      <c r="K62" s="53" t="s">
        <v>255</v>
      </c>
      <c r="L62" s="53" t="s">
        <v>262</v>
      </c>
      <c r="M62" s="73" t="s">
        <v>24</v>
      </c>
      <c r="N62" s="114" t="s">
        <v>42</v>
      </c>
      <c r="O62" s="104" t="s">
        <v>139</v>
      </c>
      <c r="P62" s="115" t="s">
        <v>44</v>
      </c>
      <c r="Q62" s="72" t="s">
        <v>48</v>
      </c>
      <c r="R62" s="36" t="s">
        <v>46</v>
      </c>
      <c r="S62" s="40"/>
      <c r="T62" s="40"/>
      <c r="U62" s="40"/>
      <c r="V62" s="40"/>
      <c r="W62" s="40"/>
    </row>
    <row r="63" spans="1:23" ht="240" customHeight="1" x14ac:dyDescent="0.25">
      <c r="A63" s="51">
        <v>58</v>
      </c>
      <c r="B63" s="12" t="s">
        <v>237</v>
      </c>
      <c r="C63" s="12" t="s">
        <v>179</v>
      </c>
      <c r="D63" s="8">
        <v>4</v>
      </c>
      <c r="E63" s="8">
        <v>4</v>
      </c>
      <c r="F63" s="45" t="s">
        <v>72</v>
      </c>
      <c r="G63" s="16" t="s">
        <v>23</v>
      </c>
      <c r="H63" s="107">
        <v>2620552200</v>
      </c>
      <c r="I63" s="107">
        <v>2227469370</v>
      </c>
      <c r="J63" s="138">
        <v>393082830</v>
      </c>
      <c r="K63" s="53" t="s">
        <v>255</v>
      </c>
      <c r="L63" s="44" t="s">
        <v>85</v>
      </c>
      <c r="M63" s="40" t="s">
        <v>24</v>
      </c>
      <c r="N63" s="103" t="s">
        <v>73</v>
      </c>
      <c r="O63" s="103" t="s">
        <v>86</v>
      </c>
      <c r="P63" s="103" t="s">
        <v>27</v>
      </c>
      <c r="Q63" s="103" t="s">
        <v>75</v>
      </c>
      <c r="R63" s="36" t="s">
        <v>87</v>
      </c>
      <c r="S63" s="35"/>
      <c r="T63" s="35"/>
      <c r="U63" s="35"/>
      <c r="V63" s="35"/>
      <c r="W63" s="61"/>
    </row>
    <row r="64" spans="1:23" ht="48" customHeight="1" x14ac:dyDescent="0.25">
      <c r="A64" s="51">
        <v>59</v>
      </c>
      <c r="B64" s="12" t="s">
        <v>238</v>
      </c>
      <c r="C64" s="12" t="s">
        <v>179</v>
      </c>
      <c r="D64" s="8">
        <v>4</v>
      </c>
      <c r="E64" s="8">
        <v>4</v>
      </c>
      <c r="F64" s="8" t="s">
        <v>72</v>
      </c>
      <c r="G64" s="16" t="s">
        <v>23</v>
      </c>
      <c r="H64" s="107">
        <v>1897800000</v>
      </c>
      <c r="I64" s="107">
        <v>1328460000</v>
      </c>
      <c r="J64" s="138">
        <v>569340000</v>
      </c>
      <c r="K64" s="53" t="s">
        <v>255</v>
      </c>
      <c r="L64" s="44" t="s">
        <v>85</v>
      </c>
      <c r="M64" s="65" t="s">
        <v>24</v>
      </c>
      <c r="N64" s="108" t="s">
        <v>73</v>
      </c>
      <c r="O64" s="108" t="s">
        <v>86</v>
      </c>
      <c r="P64" s="105" t="s">
        <v>31</v>
      </c>
      <c r="Q64" s="108" t="s">
        <v>75</v>
      </c>
      <c r="R64" s="12" t="s">
        <v>87</v>
      </c>
      <c r="S64" s="10"/>
      <c r="T64" s="10"/>
      <c r="U64" s="10"/>
      <c r="V64" s="10"/>
      <c r="W64" s="33"/>
    </row>
    <row r="65" spans="1:23" ht="236.25" x14ac:dyDescent="0.25">
      <c r="A65" s="82">
        <v>60</v>
      </c>
      <c r="B65" s="83" t="s">
        <v>239</v>
      </c>
      <c r="C65" s="6" t="s">
        <v>178</v>
      </c>
      <c r="D65" s="84">
        <v>5</v>
      </c>
      <c r="E65" s="84">
        <v>5</v>
      </c>
      <c r="F65" s="87" t="s">
        <v>156</v>
      </c>
      <c r="G65" s="85" t="s">
        <v>23</v>
      </c>
      <c r="H65" s="143">
        <f>(((583498085.8+262574138.61)/80)*100)+(((1022916958.7+460312631.42)/95)*100)</f>
        <v>2618884585.9019737</v>
      </c>
      <c r="I65" s="144">
        <f>583498085.8+1022916958.7+262574138.61+460312631.42</f>
        <v>2329301814.5300002</v>
      </c>
      <c r="J65" s="144">
        <f>H65-I65</f>
        <v>289582771.37197351</v>
      </c>
      <c r="K65" s="53" t="s">
        <v>255</v>
      </c>
      <c r="L65" s="53" t="s">
        <v>66</v>
      </c>
      <c r="M65" s="88" t="s">
        <v>24</v>
      </c>
      <c r="N65" s="125" t="s">
        <v>157</v>
      </c>
      <c r="O65" s="125" t="s">
        <v>158</v>
      </c>
      <c r="P65" s="122" t="s">
        <v>159</v>
      </c>
      <c r="Q65" s="125" t="s">
        <v>160</v>
      </c>
      <c r="R65" s="84" t="s">
        <v>161</v>
      </c>
      <c r="S65" s="86"/>
      <c r="T65" s="11" t="s">
        <v>112</v>
      </c>
      <c r="U65" s="89" t="s">
        <v>126</v>
      </c>
      <c r="V65" s="90">
        <v>44664</v>
      </c>
      <c r="W65" s="91" t="s">
        <v>127</v>
      </c>
    </row>
    <row r="66" spans="1:23" ht="236.25" x14ac:dyDescent="0.25">
      <c r="A66" s="82">
        <v>61</v>
      </c>
      <c r="B66" s="83" t="s">
        <v>240</v>
      </c>
      <c r="C66" s="6" t="s">
        <v>178</v>
      </c>
      <c r="D66" s="84">
        <v>5</v>
      </c>
      <c r="E66" s="84">
        <v>5</v>
      </c>
      <c r="F66" s="87" t="s">
        <v>156</v>
      </c>
      <c r="G66" s="85" t="s">
        <v>23</v>
      </c>
      <c r="H66" s="143">
        <f>(((34248655.11+48518928.05+45664873.31+14270272.94)/80)*100)+(((61375017.62+86947941.47+81833356.26+25572924.09)/95)*100)</f>
        <v>447567084.85723686</v>
      </c>
      <c r="I66" s="144">
        <f>34248655.11+61375017.62+48518928.05+86947941.47+45664873.31+81883356.26+14270272.94+25572924.09</f>
        <v>398481968.8499999</v>
      </c>
      <c r="J66" s="144">
        <f>H66-I66</f>
        <v>49085116.007236958</v>
      </c>
      <c r="K66" s="53">
        <v>44866</v>
      </c>
      <c r="L66" s="53" t="s">
        <v>66</v>
      </c>
      <c r="M66" s="88" t="s">
        <v>24</v>
      </c>
      <c r="N66" s="125" t="s">
        <v>166</v>
      </c>
      <c r="O66" s="125" t="s">
        <v>167</v>
      </c>
      <c r="P66" s="122" t="s">
        <v>159</v>
      </c>
      <c r="Q66" s="125" t="s">
        <v>168</v>
      </c>
      <c r="R66" s="83" t="s">
        <v>169</v>
      </c>
      <c r="S66" s="83"/>
      <c r="T66" s="83" t="s">
        <v>112</v>
      </c>
      <c r="U66" s="83" t="s">
        <v>126</v>
      </c>
      <c r="V66" s="83">
        <v>44664</v>
      </c>
      <c r="W66" s="83" t="s">
        <v>127</v>
      </c>
    </row>
    <row r="67" spans="1:23" ht="165" customHeight="1" x14ac:dyDescent="0.25">
      <c r="A67" s="96">
        <v>62</v>
      </c>
      <c r="B67" s="42" t="s">
        <v>241</v>
      </c>
      <c r="C67" s="42" t="s">
        <v>177</v>
      </c>
      <c r="D67" s="38">
        <v>4</v>
      </c>
      <c r="E67" s="38">
        <v>4</v>
      </c>
      <c r="F67" s="38" t="s">
        <v>22</v>
      </c>
      <c r="G67" s="52" t="s">
        <v>23</v>
      </c>
      <c r="H67" s="103">
        <v>2483706566.3424816</v>
      </c>
      <c r="I67" s="138">
        <v>1961331725.085664</v>
      </c>
      <c r="J67" s="138">
        <v>522374841.25681758</v>
      </c>
      <c r="K67" s="53" t="s">
        <v>256</v>
      </c>
      <c r="L67" s="53" t="s">
        <v>66</v>
      </c>
      <c r="M67" s="40" t="s">
        <v>24</v>
      </c>
      <c r="N67" s="100" t="s">
        <v>37</v>
      </c>
      <c r="O67" s="100" t="s">
        <v>38</v>
      </c>
      <c r="P67" s="109" t="s">
        <v>32</v>
      </c>
      <c r="Q67" s="100" t="s">
        <v>39</v>
      </c>
      <c r="R67" s="38" t="s">
        <v>29</v>
      </c>
      <c r="S67" s="39"/>
      <c r="T67" s="39" t="s">
        <v>30</v>
      </c>
      <c r="U67" s="39"/>
      <c r="V67" s="39"/>
      <c r="W67" s="54"/>
    </row>
    <row r="68" spans="1:23" ht="150" customHeight="1" x14ac:dyDescent="0.25">
      <c r="A68" s="51">
        <v>63</v>
      </c>
      <c r="B68" s="12" t="s">
        <v>242</v>
      </c>
      <c r="C68" s="12" t="s">
        <v>179</v>
      </c>
      <c r="D68" s="8">
        <v>2</v>
      </c>
      <c r="E68" s="8">
        <v>2</v>
      </c>
      <c r="F68" s="45" t="s">
        <v>88</v>
      </c>
      <c r="G68" s="16" t="s">
        <v>23</v>
      </c>
      <c r="H68" s="107">
        <v>2217880580</v>
      </c>
      <c r="I68" s="107">
        <v>1885198493</v>
      </c>
      <c r="J68" s="138">
        <v>332682087</v>
      </c>
      <c r="K68" s="53" t="s">
        <v>256</v>
      </c>
      <c r="L68" s="53" t="s">
        <v>263</v>
      </c>
      <c r="M68" s="40" t="s">
        <v>24</v>
      </c>
      <c r="N68" s="103" t="s">
        <v>93</v>
      </c>
      <c r="O68" s="126" t="s">
        <v>90</v>
      </c>
      <c r="P68" s="103" t="s">
        <v>27</v>
      </c>
      <c r="Q68" s="103" t="s">
        <v>91</v>
      </c>
      <c r="R68" s="36" t="s">
        <v>92</v>
      </c>
      <c r="S68" s="35"/>
      <c r="T68" s="35"/>
      <c r="U68" s="35"/>
      <c r="V68" s="35"/>
      <c r="W68" s="61"/>
    </row>
    <row r="69" spans="1:23" ht="240" customHeight="1" x14ac:dyDescent="0.25">
      <c r="A69" s="51">
        <v>64</v>
      </c>
      <c r="B69" s="12" t="s">
        <v>243</v>
      </c>
      <c r="C69" s="12" t="s">
        <v>179</v>
      </c>
      <c r="D69" s="8">
        <v>2</v>
      </c>
      <c r="E69" s="8">
        <v>2</v>
      </c>
      <c r="F69" s="45" t="s">
        <v>88</v>
      </c>
      <c r="G69" s="16" t="s">
        <v>23</v>
      </c>
      <c r="H69" s="107">
        <v>2224490000</v>
      </c>
      <c r="I69" s="107">
        <v>1890816500</v>
      </c>
      <c r="J69" s="138">
        <v>333673500</v>
      </c>
      <c r="K69" s="53" t="s">
        <v>256</v>
      </c>
      <c r="L69" s="53" t="s">
        <v>263</v>
      </c>
      <c r="M69" s="40" t="s">
        <v>24</v>
      </c>
      <c r="N69" s="103" t="s">
        <v>93</v>
      </c>
      <c r="O69" s="103" t="s">
        <v>90</v>
      </c>
      <c r="P69" s="105" t="s">
        <v>31</v>
      </c>
      <c r="Q69" s="103" t="s">
        <v>91</v>
      </c>
      <c r="R69" s="36" t="s">
        <v>92</v>
      </c>
      <c r="S69" s="35"/>
      <c r="T69" s="35"/>
      <c r="U69" s="35"/>
      <c r="V69" s="35"/>
      <c r="W69" s="61"/>
    </row>
    <row r="70" spans="1:23" ht="240" customHeight="1" x14ac:dyDescent="0.25">
      <c r="A70" s="51">
        <v>65</v>
      </c>
      <c r="B70" s="12" t="s">
        <v>244</v>
      </c>
      <c r="C70" s="12" t="s">
        <v>179</v>
      </c>
      <c r="D70" s="8">
        <v>2</v>
      </c>
      <c r="E70" s="8">
        <v>2</v>
      </c>
      <c r="F70" s="45" t="s">
        <v>88</v>
      </c>
      <c r="G70" s="16" t="s">
        <v>23</v>
      </c>
      <c r="H70" s="107">
        <v>6345674870</v>
      </c>
      <c r="I70" s="107">
        <v>2538269948</v>
      </c>
      <c r="J70" s="138">
        <v>3807404922</v>
      </c>
      <c r="K70" s="53" t="s">
        <v>256</v>
      </c>
      <c r="L70" s="53" t="s">
        <v>263</v>
      </c>
      <c r="M70" s="40" t="s">
        <v>24</v>
      </c>
      <c r="N70" s="103" t="s">
        <v>89</v>
      </c>
      <c r="O70" s="103" t="s">
        <v>90</v>
      </c>
      <c r="P70" s="106" t="s">
        <v>65</v>
      </c>
      <c r="Q70" s="103" t="s">
        <v>91</v>
      </c>
      <c r="R70" s="36" t="s">
        <v>92</v>
      </c>
      <c r="S70" s="35"/>
      <c r="T70" s="35"/>
      <c r="U70" s="35"/>
      <c r="V70" s="35"/>
      <c r="W70" s="61"/>
    </row>
    <row r="71" spans="1:23" ht="157.5" customHeight="1" x14ac:dyDescent="0.25">
      <c r="A71" s="51">
        <v>66</v>
      </c>
      <c r="B71" s="18" t="s">
        <v>245</v>
      </c>
      <c r="C71" s="18" t="s">
        <v>177</v>
      </c>
      <c r="D71" s="13">
        <v>2</v>
      </c>
      <c r="E71" s="13">
        <v>6</v>
      </c>
      <c r="F71" s="15" t="s">
        <v>116</v>
      </c>
      <c r="G71" s="16" t="s">
        <v>23</v>
      </c>
      <c r="H71" s="141">
        <v>2255804503.6783714</v>
      </c>
      <c r="I71" s="141">
        <v>1730031400.501616</v>
      </c>
      <c r="J71" s="138">
        <v>525773103.17675543</v>
      </c>
      <c r="K71" s="53" t="s">
        <v>255</v>
      </c>
      <c r="L71" s="57" t="s">
        <v>66</v>
      </c>
      <c r="M71" s="59" t="s">
        <v>24</v>
      </c>
      <c r="N71" s="110" t="s">
        <v>124</v>
      </c>
      <c r="O71" s="111" t="s">
        <v>128</v>
      </c>
      <c r="P71" s="105" t="s">
        <v>32</v>
      </c>
      <c r="Q71" s="112" t="s">
        <v>119</v>
      </c>
      <c r="R71" s="19" t="s">
        <v>29</v>
      </c>
      <c r="S71" s="17"/>
      <c r="T71" s="17" t="s">
        <v>112</v>
      </c>
      <c r="U71" s="17" t="s">
        <v>126</v>
      </c>
      <c r="V71" s="17">
        <v>44664</v>
      </c>
      <c r="W71" s="77" t="s">
        <v>127</v>
      </c>
    </row>
    <row r="72" spans="1:23" ht="189" customHeight="1" x14ac:dyDescent="0.25">
      <c r="A72" s="51">
        <v>67</v>
      </c>
      <c r="B72" s="18" t="s">
        <v>246</v>
      </c>
      <c r="C72" s="18" t="s">
        <v>177</v>
      </c>
      <c r="D72" s="13">
        <v>2</v>
      </c>
      <c r="E72" s="13">
        <v>6</v>
      </c>
      <c r="F72" s="15" t="s">
        <v>116</v>
      </c>
      <c r="G72" s="16" t="s">
        <v>23</v>
      </c>
      <c r="H72" s="141">
        <v>970411448.17231107</v>
      </c>
      <c r="I72" s="141">
        <v>755230229.08200312</v>
      </c>
      <c r="J72" s="138">
        <v>215181219.09030795</v>
      </c>
      <c r="K72" s="53" t="s">
        <v>256</v>
      </c>
      <c r="L72" s="57" t="s">
        <v>66</v>
      </c>
      <c r="M72" s="59" t="s">
        <v>24</v>
      </c>
      <c r="N72" s="110" t="s">
        <v>131</v>
      </c>
      <c r="O72" s="117" t="s">
        <v>132</v>
      </c>
      <c r="P72" s="106" t="s">
        <v>32</v>
      </c>
      <c r="Q72" s="112" t="s">
        <v>119</v>
      </c>
      <c r="R72" s="19" t="s">
        <v>133</v>
      </c>
      <c r="S72" s="17"/>
      <c r="T72" s="17"/>
      <c r="U72" s="17"/>
      <c r="V72" s="17"/>
      <c r="W72" s="77" t="s">
        <v>134</v>
      </c>
    </row>
    <row r="73" spans="1:23" ht="189" customHeight="1" x14ac:dyDescent="0.25">
      <c r="A73" s="51">
        <v>68</v>
      </c>
      <c r="B73" s="18" t="s">
        <v>247</v>
      </c>
      <c r="C73" s="18" t="s">
        <v>179</v>
      </c>
      <c r="D73" s="13">
        <v>2</v>
      </c>
      <c r="E73" s="13">
        <v>6</v>
      </c>
      <c r="F73" s="15" t="s">
        <v>116</v>
      </c>
      <c r="G73" s="16" t="s">
        <v>23</v>
      </c>
      <c r="H73" s="141">
        <v>1030278840</v>
      </c>
      <c r="I73" s="141">
        <v>875737014</v>
      </c>
      <c r="J73" s="138">
        <v>154541826</v>
      </c>
      <c r="K73" s="53" t="s">
        <v>256</v>
      </c>
      <c r="L73" s="57" t="s">
        <v>262</v>
      </c>
      <c r="M73" s="59" t="s">
        <v>24</v>
      </c>
      <c r="N73" s="110" t="s">
        <v>136</v>
      </c>
      <c r="O73" s="117" t="s">
        <v>137</v>
      </c>
      <c r="P73" s="105" t="s">
        <v>109</v>
      </c>
      <c r="Q73" s="112" t="s">
        <v>119</v>
      </c>
      <c r="R73" s="19" t="s">
        <v>111</v>
      </c>
      <c r="S73" s="17"/>
      <c r="T73" s="17" t="s">
        <v>112</v>
      </c>
      <c r="U73" s="17" t="s">
        <v>113</v>
      </c>
      <c r="V73" s="17">
        <v>44664</v>
      </c>
      <c r="W73" s="77" t="s">
        <v>138</v>
      </c>
    </row>
    <row r="74" spans="1:23" ht="189" customHeight="1" x14ac:dyDescent="0.25">
      <c r="A74" s="51">
        <v>69</v>
      </c>
      <c r="B74" s="24" t="s">
        <v>248</v>
      </c>
      <c r="C74" s="24" t="s">
        <v>179</v>
      </c>
      <c r="D74" s="20">
        <v>2</v>
      </c>
      <c r="E74" s="20">
        <v>6</v>
      </c>
      <c r="F74" s="21" t="s">
        <v>116</v>
      </c>
      <c r="G74" s="22" t="s">
        <v>23</v>
      </c>
      <c r="H74" s="145">
        <v>757045680</v>
      </c>
      <c r="I74" s="145">
        <v>529931976</v>
      </c>
      <c r="J74" s="146">
        <v>227113704</v>
      </c>
      <c r="K74" s="53" t="s">
        <v>256</v>
      </c>
      <c r="L74" s="94" t="s">
        <v>262</v>
      </c>
      <c r="M74" s="95" t="s">
        <v>24</v>
      </c>
      <c r="N74" s="127" t="s">
        <v>136</v>
      </c>
      <c r="O74" s="128" t="s">
        <v>137</v>
      </c>
      <c r="P74" s="129" t="s">
        <v>115</v>
      </c>
      <c r="Q74" s="130" t="s">
        <v>119</v>
      </c>
      <c r="R74" s="25" t="s">
        <v>111</v>
      </c>
      <c r="S74" s="23"/>
      <c r="T74" s="23" t="s">
        <v>112</v>
      </c>
      <c r="U74" s="23" t="s">
        <v>113</v>
      </c>
      <c r="V74" s="23">
        <v>44664</v>
      </c>
      <c r="W74" s="78" t="s">
        <v>138</v>
      </c>
    </row>
    <row r="75" spans="1:23" ht="236.25" x14ac:dyDescent="0.25">
      <c r="A75" s="51">
        <v>70</v>
      </c>
      <c r="B75" s="12" t="s">
        <v>249</v>
      </c>
      <c r="C75" s="12" t="s">
        <v>178</v>
      </c>
      <c r="D75" s="8">
        <v>5</v>
      </c>
      <c r="E75" s="8">
        <v>5</v>
      </c>
      <c r="F75" s="9" t="s">
        <v>156</v>
      </c>
      <c r="G75" s="16" t="s">
        <v>23</v>
      </c>
      <c r="H75" s="141">
        <f>(((282996571.52+8752471.28)/80)*100)+(((496114724.95+15343754.37)/95)*100)</f>
        <v>903063650.15263152</v>
      </c>
      <c r="I75" s="141">
        <f>282996571.52+496114724.95+24096225.65</f>
        <v>803207522.12</v>
      </c>
      <c r="J75" s="138">
        <f>H75-I75</f>
        <v>99856128.032631516</v>
      </c>
      <c r="K75" s="53" t="s">
        <v>256</v>
      </c>
      <c r="L75" s="57" t="s">
        <v>66</v>
      </c>
      <c r="M75" s="59" t="s">
        <v>24</v>
      </c>
      <c r="N75" s="110" t="s">
        <v>162</v>
      </c>
      <c r="O75" s="117" t="s">
        <v>163</v>
      </c>
      <c r="P75" s="123" t="s">
        <v>159</v>
      </c>
      <c r="Q75" s="108" t="s">
        <v>164</v>
      </c>
      <c r="R75" s="7" t="s">
        <v>165</v>
      </c>
      <c r="S75" s="7"/>
      <c r="T75" s="7"/>
      <c r="U75" s="7"/>
      <c r="V75" s="7"/>
      <c r="W75" s="7"/>
    </row>
    <row r="76" spans="1:23" x14ac:dyDescent="0.25">
      <c r="H76" s="147"/>
    </row>
    <row r="77" spans="1:23" x14ac:dyDescent="0.25">
      <c r="H77" s="147"/>
    </row>
    <row r="78" spans="1:23" x14ac:dyDescent="0.25">
      <c r="I78" s="147"/>
    </row>
    <row r="79" spans="1:23" x14ac:dyDescent="0.25">
      <c r="I79" s="147"/>
    </row>
    <row r="80" spans="1:23" x14ac:dyDescent="0.25">
      <c r="I80" s="147"/>
    </row>
  </sheetData>
  <mergeCells count="5">
    <mergeCell ref="G1:N2"/>
    <mergeCell ref="R4:W4"/>
    <mergeCell ref="A4:F4"/>
    <mergeCell ref="G4:M4"/>
    <mergeCell ref="N4:Q4"/>
  </mergeCells>
  <phoneticPr fontId="13" type="noConversion"/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Harmonogram výzev IROP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2022-07-13T10:15:41Z</dcterms:modified>
</cp:coreProperties>
</file>