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35" yWindow="30" windowWidth="28095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IROP'!$A$2:$I$83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<sst xmlns="http://schemas.openxmlformats.org/spreadsheetml/2006/main" count="434" uniqueCount="124">
  <si>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</si>
  <si>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</si>
  <si>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</si>
  <si>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</si>
  <si>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</si>
  <si>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</si>
  <si>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</si>
  <si>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</si>
  <si>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</si>
  <si>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</si>
  <si>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</si>
  <si>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</si>
  <si>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</si>
  <si>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</si>
  <si>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</si>
  <si>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</si>
  <si>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</si>
  <si>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</si>
  <si>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</si>
  <si>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</si>
  <si>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</si>
  <si>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</si>
  <si>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</si>
  <si>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</si>
  <si>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</si>
  <si>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</si>
  <si>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</si>
  <si>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</si>
  <si>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</si>
  <si>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</si>
  <si>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</si>
  <si>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</si>
  <si>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</si>
  <si>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</si>
  <si>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</si>
  <si>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</si>
  <si>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</si>
  <si>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</si>
  <si>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</si>
  <si>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</si>
  <si>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</si>
  <si>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</si>
  <si>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</si>
  <si>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</si>
  <si>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</si>
  <si>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</si>
  <si>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</si>
  <si>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</si>
  <si>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</si>
  <si>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</si>
  <si>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</si>
  <si>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</si>
  <si>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</si>
  <si>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</si>
  <si>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</si>
  <si>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</si>
  <si>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</si>
  <si>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</si>
  <si>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</si>
  <si>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</si>
  <si>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</si>
  <si>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</si>
  <si>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</si>
  <si>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</si>
  <si>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</si>
  <si>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</si>
  <si>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</si>
  <si>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</si>
  <si>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</si>
  <si>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</si>
  <si>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</si>
  <si>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</si>
  <si>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</si>
  <si>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</si>
  <si>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</si>
  <si>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</si>
  <si>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</si>
  <si>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</si>
  <si>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</si>
  <si>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</si>
  <si>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</si>
  <si>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</si>
  <si>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</si>
  <si>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</si>
  <si>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</si>
  <si>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</si>
  <si>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</si>
  <si>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</si>
  <si>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</si>
  <si>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</si>
  <si>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</si>
  <si>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</si>
  <si>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</si>
  <si>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</si>
  <si>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</si>
  <si>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</si>
  <si>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</si>
  <si>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</si>
  <si>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</si>
  <si>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</si>
  <si>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</si>
  <si>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</si>
  <si>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</si>
  <si>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</si>
  <si>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</si>
  <si>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</si>
  <si>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</si>
  <si>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</si>
  <si>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</si>
  <si>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</si>
  <si>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</si>
  <si>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</si>
  <si>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</si>
  <si>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</si>
  <si>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</si>
  <si>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</si>
  <si>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</si>
  <si>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</si>
  <si>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</si>
  <si>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</si>
  <si>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</si>
  <si>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</si>
  <si>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</si>
  <si>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Stav alokace výzev IROP k 5.4.2018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</si>
</sst>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J16" sqref="J16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13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s="7" customFormat="1" ht="27.75" customHeight="1" x14ac:dyDescent="0.25">
      <c r="A2" s="116" t="s">
        <v>110</v>
      </c>
      <c r="B2" s="118" t="s">
        <v>0</v>
      </c>
      <c r="C2" s="125" t="s">
        <v>115</v>
      </c>
      <c r="D2" s="118" t="s">
        <v>25</v>
      </c>
      <c r="E2" s="118" t="s">
        <v>34</v>
      </c>
      <c r="F2" s="110" t="s">
        <v>65</v>
      </c>
      <c r="G2" s="121" t="s">
        <v>77</v>
      </c>
      <c r="H2" s="121" t="s">
        <v>28</v>
      </c>
      <c r="I2" s="121" t="s">
        <v>24</v>
      </c>
      <c r="J2" s="123" t="s">
        <v>31</v>
      </c>
      <c r="K2" s="123"/>
      <c r="L2" s="123"/>
      <c r="M2" s="124" t="s">
        <v>72</v>
      </c>
      <c r="N2" s="124"/>
      <c r="O2" s="124"/>
      <c r="P2" s="109" t="s">
        <v>73</v>
      </c>
      <c r="Q2" s="109"/>
      <c r="R2" s="109"/>
      <c r="S2" s="110" t="s">
        <v>70</v>
      </c>
      <c r="T2" s="110"/>
      <c r="U2" s="111"/>
    </row>
    <row r="3" spans="1:21" s="7" customFormat="1" ht="39" thickBot="1" x14ac:dyDescent="0.3">
      <c r="A3" s="117"/>
      <c r="B3" s="119"/>
      <c r="C3" s="126"/>
      <c r="D3" s="119"/>
      <c r="E3" s="119"/>
      <c r="F3" s="120"/>
      <c r="G3" s="122"/>
      <c r="H3" s="122"/>
      <c r="I3" s="122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112</v>
      </c>
      <c r="Q4" s="66">
        <v>6045508544.5900021</v>
      </c>
      <c r="R4" s="67">
        <f t="shared" ref="R4:R35" si="2">Q4/G4</f>
        <v>0.58153976501969351</v>
      </c>
      <c r="S4" s="68">
        <f>J4-M4-P4</f>
        <v>42</v>
      </c>
      <c r="T4" s="66">
        <f>K4-N4-Q4</f>
        <v>3077766941.1700001</v>
      </c>
      <c r="U4" s="69">
        <f t="shared" ref="U4:U35" si="3">IF(K4=0,"",T4/K4)</f>
        <v>0.33735328347520693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5</v>
      </c>
      <c r="N7" s="26">
        <v>92896628.25</v>
      </c>
      <c r="O7" s="45">
        <f t="shared" si="1"/>
        <v>0.232241570625</v>
      </c>
      <c r="P7" s="23">
        <v>5</v>
      </c>
      <c r="Q7" s="27">
        <v>169628352.30000001</v>
      </c>
      <c r="R7" s="47">
        <f t="shared" si="2"/>
        <v>0.42407088075000005</v>
      </c>
      <c r="S7" s="35">
        <f t="shared" si="4"/>
        <v>1</v>
      </c>
      <c r="T7" s="29">
        <f t="shared" si="5"/>
        <v>10778130.699999988</v>
      </c>
      <c r="U7" s="49">
        <f t="shared" si="3"/>
        <v>3.9436545931381115E-2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/>
      <c r="N8" s="31"/>
      <c r="O8" s="45">
        <f t="shared" si="1"/>
        <v>0</v>
      </c>
      <c r="P8" s="23">
        <v>28</v>
      </c>
      <c r="Q8" s="27">
        <v>1470762405.73</v>
      </c>
      <c r="R8" s="47">
        <f t="shared" si="2"/>
        <v>0.99460177767634039</v>
      </c>
      <c r="S8" s="35">
        <f t="shared" si="4"/>
        <v>3</v>
      </c>
      <c r="T8" s="29">
        <f t="shared" si="5"/>
        <v>187000000</v>
      </c>
      <c r="U8" s="49">
        <f t="shared" si="3"/>
        <v>0.11280265456234306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235</v>
      </c>
      <c r="K9" s="26">
        <v>1775957435.2900004</v>
      </c>
      <c r="L9" s="46">
        <f t="shared" si="0"/>
        <v>0.93471443962631606</v>
      </c>
      <c r="M9" s="16">
        <v>22</v>
      </c>
      <c r="N9" s="26">
        <v>214851612.28</v>
      </c>
      <c r="O9" s="45">
        <f t="shared" si="1"/>
        <v>0.1130797959368421</v>
      </c>
      <c r="P9" s="23">
        <v>168</v>
      </c>
      <c r="Q9" s="27">
        <v>1191578613.7100003</v>
      </c>
      <c r="R9" s="47">
        <f t="shared" si="2"/>
        <v>0.62714663879473698</v>
      </c>
      <c r="S9" s="35">
        <f t="shared" si="4"/>
        <v>45</v>
      </c>
      <c r="T9" s="29">
        <f t="shared" si="5"/>
        <v>369527209.30000019</v>
      </c>
      <c r="U9" s="49">
        <f t="shared" si="3"/>
        <v>0.2080721091379418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36</v>
      </c>
      <c r="K11" s="26">
        <v>1629659855.6099999</v>
      </c>
      <c r="L11" s="46">
        <f t="shared" si="0"/>
        <v>0.42671778362006291</v>
      </c>
      <c r="M11" s="16">
        <v>4</v>
      </c>
      <c r="N11" s="26">
        <v>16363803.24</v>
      </c>
      <c r="O11" s="47">
        <f t="shared" si="1"/>
        <v>4.2847750259847276E-3</v>
      </c>
      <c r="P11" s="23">
        <v>24</v>
      </c>
      <c r="Q11" s="27">
        <v>1455842613.1499994</v>
      </c>
      <c r="R11" s="47">
        <f t="shared" si="2"/>
        <v>0.38120466123310964</v>
      </c>
      <c r="S11" s="23">
        <f t="shared" si="4"/>
        <v>8</v>
      </c>
      <c r="T11" s="27">
        <f t="shared" si="5"/>
        <v>157453439.22000051</v>
      </c>
      <c r="U11" s="49">
        <f t="shared" si="3"/>
        <v>9.6617363849257926E-2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30</v>
      </c>
      <c r="N13" s="31">
        <v>1066817102.52</v>
      </c>
      <c r="O13" s="47">
        <f t="shared" si="1"/>
        <v>0.88901425209999996</v>
      </c>
      <c r="P13" s="23">
        <v>28</v>
      </c>
      <c r="Q13" s="27">
        <v>515042412.19999999</v>
      </c>
      <c r="R13" s="47">
        <f t="shared" si="2"/>
        <v>0.42920201016666665</v>
      </c>
      <c r="S13" s="23">
        <f t="shared" si="4"/>
        <v>83</v>
      </c>
      <c r="T13" s="27">
        <f t="shared" si="5"/>
        <v>2182188444.1599989</v>
      </c>
      <c r="U13" s="49">
        <f t="shared" si="3"/>
        <v>0.57974512227238306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4</v>
      </c>
      <c r="N26" s="31">
        <v>159291745.85000002</v>
      </c>
      <c r="O26" s="47">
        <f t="shared" si="1"/>
        <v>7.7307326304295085E-2</v>
      </c>
      <c r="P26" s="23">
        <v>28</v>
      </c>
      <c r="Q26" s="27">
        <v>1856147120.8800001</v>
      </c>
      <c r="R26" s="47">
        <f t="shared" si="2"/>
        <v>0.90082364517350166</v>
      </c>
      <c r="S26" s="23">
        <f t="shared" si="4"/>
        <v>3</v>
      </c>
      <c r="T26" s="27">
        <f t="shared" si="5"/>
        <v>58922834.710000038</v>
      </c>
      <c r="U26" s="49">
        <f t="shared" si="3"/>
        <v>2.8405284704734194E-2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3" customFormat="1" ht="12.75" x14ac:dyDescent="0.25">
      <c r="A28" s="12">
        <v>25</v>
      </c>
      <c r="B28" s="5" t="s">
        <v>30</v>
      </c>
      <c r="C28" s="12" t="s">
        <v>116</v>
      </c>
      <c r="D28" s="38" t="s">
        <v>94</v>
      </c>
      <c r="E28" s="13" t="s">
        <v>1</v>
      </c>
      <c r="F28" s="36" t="s">
        <v>101</v>
      </c>
      <c r="G28" s="14">
        <v>687000000</v>
      </c>
      <c r="H28" s="11">
        <v>42447</v>
      </c>
      <c r="I28" s="11">
        <v>43146</v>
      </c>
      <c r="J28" s="23">
        <v>12</v>
      </c>
      <c r="K28" s="27">
        <v>747348925.07999992</v>
      </c>
      <c r="L28" s="46">
        <f t="shared" si="0"/>
        <v>1.0878441413100435</v>
      </c>
      <c r="M28" s="23">
        <v>2</v>
      </c>
      <c r="N28" s="27">
        <v>198626812.45999998</v>
      </c>
      <c r="O28" s="47">
        <f t="shared" si="1"/>
        <v>0.28912199775836972</v>
      </c>
      <c r="P28" s="23">
        <v>10</v>
      </c>
      <c r="Q28" s="27">
        <v>548722112.61999989</v>
      </c>
      <c r="R28" s="47">
        <f t="shared" si="2"/>
        <v>0.79872214355167381</v>
      </c>
      <c r="S28" s="23">
        <f t="shared" si="4"/>
        <v>0</v>
      </c>
      <c r="T28" s="27">
        <f t="shared" si="5"/>
        <v>0</v>
      </c>
      <c r="U28" s="4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22</v>
      </c>
      <c r="N29" s="32">
        <v>1132047295.4199998</v>
      </c>
      <c r="O29" s="48">
        <f t="shared" si="1"/>
        <v>0.36295200237896758</v>
      </c>
      <c r="P29" s="23">
        <v>64</v>
      </c>
      <c r="Q29" s="27">
        <v>2720598375.0099993</v>
      </c>
      <c r="R29" s="48">
        <f t="shared" si="2"/>
        <v>0.8722662311670405</v>
      </c>
      <c r="S29" s="23">
        <f t="shared" si="4"/>
        <v>15</v>
      </c>
      <c r="T29" s="27">
        <f t="shared" si="5"/>
        <v>519245465.65000057</v>
      </c>
      <c r="U29" s="49">
        <f t="shared" si="3"/>
        <v>0.11876907486666637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4</v>
      </c>
      <c r="N30" s="32">
        <v>289501220.13</v>
      </c>
      <c r="O30" s="48">
        <f t="shared" si="1"/>
        <v>0.33297729082019123</v>
      </c>
      <c r="P30" s="23">
        <v>19</v>
      </c>
      <c r="Q30" s="27">
        <v>838998663.21999991</v>
      </c>
      <c r="R30" s="48">
        <f t="shared" si="2"/>
        <v>0.96499593941368567</v>
      </c>
      <c r="S30" s="23">
        <f t="shared" si="4"/>
        <v>0</v>
      </c>
      <c r="T30" s="27">
        <f t="shared" si="5"/>
        <v>0</v>
      </c>
      <c r="U30" s="49">
        <f t="shared" si="3"/>
        <v>0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15</v>
      </c>
      <c r="N31" s="27">
        <v>224964502.72000003</v>
      </c>
      <c r="O31" s="48">
        <f t="shared" si="1"/>
        <v>0.16315373418231968</v>
      </c>
      <c r="P31" s="23">
        <v>165</v>
      </c>
      <c r="Q31" s="27">
        <v>1443146787.4299994</v>
      </c>
      <c r="R31" s="48">
        <f t="shared" si="2"/>
        <v>1.0466308439579879</v>
      </c>
      <c r="S31" s="23">
        <f t="shared" si="4"/>
        <v>77</v>
      </c>
      <c r="T31" s="27">
        <f t="shared" si="5"/>
        <v>493494393.50000072</v>
      </c>
      <c r="U31" s="49">
        <f t="shared" si="3"/>
        <v>0.22829991484233425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20</v>
      </c>
      <c r="N39" s="32">
        <v>199581059.42999998</v>
      </c>
      <c r="O39" s="48">
        <f t="shared" si="7"/>
        <v>0.11210742559234918</v>
      </c>
      <c r="P39" s="23">
        <v>95</v>
      </c>
      <c r="Q39" s="27">
        <v>1980418197.7799997</v>
      </c>
      <c r="R39" s="48">
        <f t="shared" si="8"/>
        <v>1.112428135131859</v>
      </c>
      <c r="S39" s="23">
        <f t="shared" si="4"/>
        <v>36</v>
      </c>
      <c r="T39" s="27">
        <f t="shared" si="5"/>
        <v>763453814.98000002</v>
      </c>
      <c r="U39" s="49">
        <f t="shared" si="9"/>
        <v>0.25937353042695943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43069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156</v>
      </c>
      <c r="N40" s="32">
        <v>454006698.11000001</v>
      </c>
      <c r="O40" s="48">
        <f t="shared" si="7"/>
        <v>0.12971619946000001</v>
      </c>
      <c r="P40" s="23">
        <v>983</v>
      </c>
      <c r="Q40" s="27">
        <v>2048819421.5599978</v>
      </c>
      <c r="R40" s="48">
        <f t="shared" si="8"/>
        <v>0.58537697758857077</v>
      </c>
      <c r="S40" s="23">
        <f t="shared" si="4"/>
        <v>190</v>
      </c>
      <c r="T40" s="27">
        <f t="shared" si="5"/>
        <v>443019237.97000146</v>
      </c>
      <c r="U40" s="49">
        <f t="shared" si="9"/>
        <v>0.15038781204893822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>
        <v>1</v>
      </c>
      <c r="N43" s="32">
        <v>13273666.35</v>
      </c>
      <c r="O43" s="48">
        <f t="shared" si="7"/>
        <v>1.5813278949249464E-2</v>
      </c>
      <c r="P43" s="23">
        <v>5</v>
      </c>
      <c r="Q43" s="27">
        <v>69649546.879999995</v>
      </c>
      <c r="R43" s="48">
        <f t="shared" si="8"/>
        <v>8.2975395377650696E-2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44865</v>
      </c>
      <c r="J44" s="17">
        <v>2</v>
      </c>
      <c r="K44" s="32">
        <v>46998728.109999999</v>
      </c>
      <c r="L44" s="46">
        <f t="shared" si="6"/>
        <v>9.3279206331249379E-2</v>
      </c>
      <c r="M44" s="17">
        <v>2</v>
      </c>
      <c r="N44" s="41">
        <v>46998728.109999999</v>
      </c>
      <c r="O44" s="48">
        <f t="shared" si="7"/>
        <v>9.3279206331249379E-2</v>
      </c>
      <c r="P44" s="108"/>
      <c r="Q44" s="32"/>
      <c r="R44" s="48">
        <f t="shared" si="8"/>
        <v>0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14</v>
      </c>
      <c r="K45" s="41">
        <v>1080547652.3599999</v>
      </c>
      <c r="L45" s="46">
        <f t="shared" si="6"/>
        <v>0.27720565735248842</v>
      </c>
      <c r="M45" s="16">
        <v>7</v>
      </c>
      <c r="N45" s="41">
        <v>580206475.11000001</v>
      </c>
      <c r="O45" s="48">
        <f t="shared" si="7"/>
        <v>0.148847222963058</v>
      </c>
      <c r="P45" s="23">
        <v>5</v>
      </c>
      <c r="Q45" s="33">
        <v>282355964.45999998</v>
      </c>
      <c r="R45" s="48">
        <f t="shared" si="8"/>
        <v>7.2436111970241149E-2</v>
      </c>
      <c r="S45" s="23">
        <f t="shared" ref="S45" si="12">J45-M45-P45</f>
        <v>2</v>
      </c>
      <c r="T45" s="27">
        <f t="shared" ref="T45" si="13">K45-N45-Q45</f>
        <v>217985212.7899999</v>
      </c>
      <c r="U45" s="49">
        <f t="shared" si="9"/>
        <v>0.20173586265622187</v>
      </c>
    </row>
    <row r="46" spans="1:22" s="9" customFormat="1" ht="12.75" x14ac:dyDescent="0.25">
      <c r="A46" s="102">
        <v>43</v>
      </c>
      <c r="B46" s="105" t="s">
        <v>50</v>
      </c>
      <c r="C46" s="102" t="s">
        <v>116</v>
      </c>
      <c r="D46" s="92" t="s">
        <v>93</v>
      </c>
      <c r="E46" s="90" t="s">
        <v>5</v>
      </c>
      <c r="F46" s="90" t="s">
        <v>101</v>
      </c>
      <c r="G46" s="103">
        <v>130000000</v>
      </c>
      <c r="H46" s="94">
        <v>42613</v>
      </c>
      <c r="I46" s="94">
        <v>42767</v>
      </c>
      <c r="J46" s="104">
        <v>53</v>
      </c>
      <c r="K46" s="106">
        <v>187832131.17999998</v>
      </c>
      <c r="L46" s="97">
        <f t="shared" si="6"/>
        <v>1.4448625475384613</v>
      </c>
      <c r="M46" s="104">
        <v>8</v>
      </c>
      <c r="N46" s="106">
        <v>29337481.770000003</v>
      </c>
      <c r="O46" s="98">
        <f t="shared" si="7"/>
        <v>0.22567293669230773</v>
      </c>
      <c r="P46" s="99">
        <v>22</v>
      </c>
      <c r="Q46" s="100">
        <v>75119685.629999995</v>
      </c>
      <c r="R46" s="98">
        <f t="shared" si="8"/>
        <v>0.5778437356153846</v>
      </c>
      <c r="S46" s="99">
        <f t="shared" ref="S46:S48" si="14">J46-M46-P46</f>
        <v>23</v>
      </c>
      <c r="T46" s="100">
        <f t="shared" ref="T46:T48" si="15">K46-N46-Q46</f>
        <v>83374963.779999971</v>
      </c>
      <c r="U46" s="101">
        <f t="shared" si="9"/>
        <v>0.44388019907042181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6">
        <v>752460561.0200001</v>
      </c>
      <c r="L47" s="97">
        <f t="shared" si="6"/>
        <v>2.9052531313513517</v>
      </c>
      <c r="M47" s="95">
        <v>44</v>
      </c>
      <c r="N47" s="106">
        <v>157297224.30000001</v>
      </c>
      <c r="O47" s="98">
        <f t="shared" si="7"/>
        <v>0.60732519034749044</v>
      </c>
      <c r="P47" s="99">
        <v>79</v>
      </c>
      <c r="Q47" s="100">
        <v>271102115.55000001</v>
      </c>
      <c r="R47" s="98">
        <f t="shared" si="8"/>
        <v>1.0467263148648649</v>
      </c>
      <c r="S47" s="99">
        <f t="shared" si="14"/>
        <v>95</v>
      </c>
      <c r="T47" s="100">
        <f t="shared" si="15"/>
        <v>324061221.17000002</v>
      </c>
      <c r="U47" s="101">
        <f t="shared" si="9"/>
        <v>0.43066871269733775</v>
      </c>
    </row>
    <row r="48" spans="1:22" s="9" customFormat="1" ht="53.25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3</v>
      </c>
      <c r="K48" s="41">
        <v>1469528</v>
      </c>
      <c r="L48" s="46">
        <f t="shared" si="6"/>
        <v>1.5468715789473684E-2</v>
      </c>
      <c r="M48" s="16"/>
      <c r="N48" s="41"/>
      <c r="O48" s="48">
        <f t="shared" si="7"/>
        <v>0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1</v>
      </c>
      <c r="T48" s="27">
        <f t="shared" si="15"/>
        <v>549168</v>
      </c>
      <c r="U48" s="49">
        <f t="shared" si="9"/>
        <v>0.37370366539460287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3" customFormat="1" ht="25.5" x14ac:dyDescent="0.25">
      <c r="A50" s="90">
        <v>47</v>
      </c>
      <c r="B50" s="91" t="s">
        <v>55</v>
      </c>
      <c r="C50" s="90" t="s">
        <v>116</v>
      </c>
      <c r="D50" s="92" t="s">
        <v>95</v>
      </c>
      <c r="E50" s="90" t="s">
        <v>5</v>
      </c>
      <c r="F50" s="90" t="s">
        <v>101</v>
      </c>
      <c r="G50" s="93">
        <v>2249230237</v>
      </c>
      <c r="H50" s="94">
        <v>42642</v>
      </c>
      <c r="I50" s="94">
        <v>42780</v>
      </c>
      <c r="J50" s="95">
        <v>659</v>
      </c>
      <c r="K50" s="96">
        <v>7245160755.5299988</v>
      </c>
      <c r="L50" s="97">
        <f t="shared" si="6"/>
        <v>3.2211734647465522</v>
      </c>
      <c r="M50" s="95">
        <v>4</v>
      </c>
      <c r="N50" s="96">
        <v>83985119.130000234</v>
      </c>
      <c r="O50" s="98">
        <f t="shared" si="7"/>
        <v>3.7339494084882442E-2</v>
      </c>
      <c r="P50" s="99">
        <v>555</v>
      </c>
      <c r="Q50" s="100">
        <v>6189876584.2599993</v>
      </c>
      <c r="R50" s="98">
        <f t="shared" si="8"/>
        <v>2.7519977645845595</v>
      </c>
      <c r="S50" s="99">
        <f t="shared" si="16"/>
        <v>100</v>
      </c>
      <c r="T50" s="100">
        <f t="shared" si="17"/>
        <v>971299052.13999939</v>
      </c>
      <c r="U50" s="101">
        <f t="shared" si="9"/>
        <v>0.13406176686951191</v>
      </c>
    </row>
    <row r="51" spans="1:21" s="3" customFormat="1" ht="38.25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9</v>
      </c>
      <c r="K51" s="41">
        <v>509203832.07999992</v>
      </c>
      <c r="L51" s="46">
        <f t="shared" si="6"/>
        <v>0.44431787168803738</v>
      </c>
      <c r="M51" s="16">
        <v>3</v>
      </c>
      <c r="N51" s="41">
        <v>165172057.78</v>
      </c>
      <c r="O51" s="48">
        <f t="shared" si="7"/>
        <v>0.1441247935534255</v>
      </c>
      <c r="P51" s="23">
        <v>6</v>
      </c>
      <c r="Q51" s="33">
        <v>344031774.29999995</v>
      </c>
      <c r="R51" s="48">
        <f t="shared" si="8"/>
        <v>0.30019307813461188</v>
      </c>
      <c r="S51" s="23">
        <f t="shared" si="16"/>
        <v>0</v>
      </c>
      <c r="T51" s="27">
        <f t="shared" si="17"/>
        <v>0</v>
      </c>
      <c r="U51" s="49">
        <f t="shared" si="9"/>
        <v>0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79</v>
      </c>
      <c r="K53" s="41">
        <v>3165085194.249999</v>
      </c>
      <c r="L53" s="46">
        <f t="shared" si="6"/>
        <v>0.53534440958729157</v>
      </c>
      <c r="M53" s="17">
        <v>31</v>
      </c>
      <c r="N53" s="41">
        <v>1144283735.28</v>
      </c>
      <c r="O53" s="48">
        <f t="shared" si="7"/>
        <v>0.19354483783776036</v>
      </c>
      <c r="P53" s="23">
        <v>38</v>
      </c>
      <c r="Q53" s="33">
        <v>1714071752.1899996</v>
      </c>
      <c r="R53" s="48">
        <f t="shared" si="8"/>
        <v>0.2899191250312772</v>
      </c>
      <c r="S53" s="23">
        <f t="shared" ref="S53" si="18">J53-M53-P53</f>
        <v>10</v>
      </c>
      <c r="T53" s="27">
        <f t="shared" ref="T53" si="19">K53-N53-Q53</f>
        <v>306729706.77999949</v>
      </c>
      <c r="U53" s="49">
        <f t="shared" si="9"/>
        <v>9.6910410922661561E-2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41</v>
      </c>
      <c r="K54" s="41">
        <v>1046855568.8099999</v>
      </c>
      <c r="L54" s="46">
        <f t="shared" si="6"/>
        <v>0.41328684121989734</v>
      </c>
      <c r="M54" s="17">
        <v>18</v>
      </c>
      <c r="N54" s="41">
        <v>241725204.73000002</v>
      </c>
      <c r="O54" s="48">
        <f t="shared" si="7"/>
        <v>9.5430400604026855E-2</v>
      </c>
      <c r="P54" s="23">
        <v>23</v>
      </c>
      <c r="Q54" s="33">
        <v>805130364.07999992</v>
      </c>
      <c r="R54" s="48">
        <f t="shared" si="8"/>
        <v>0.31785644061587048</v>
      </c>
      <c r="S54" s="23">
        <f t="shared" ref="S54" si="20">J54-M54-P54</f>
        <v>0</v>
      </c>
      <c r="T54" s="27">
        <f t="shared" ref="T54" si="21">K54-N54-Q54</f>
        <v>0</v>
      </c>
      <c r="U54" s="49">
        <f t="shared" si="9"/>
        <v>0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342</v>
      </c>
      <c r="K56" s="41">
        <v>904745374.85000038</v>
      </c>
      <c r="L56" s="46">
        <f t="shared" si="6"/>
        <v>0.56021385439628502</v>
      </c>
      <c r="M56" s="17">
        <v>152</v>
      </c>
      <c r="N56" s="41">
        <v>374642868.15999985</v>
      </c>
      <c r="O56" s="48">
        <f t="shared" si="7"/>
        <v>0.23197700814860672</v>
      </c>
      <c r="P56" s="23">
        <v>139</v>
      </c>
      <c r="Q56" s="33">
        <v>380986748.05000001</v>
      </c>
      <c r="R56" s="48">
        <f t="shared" si="8"/>
        <v>0.23590510715170279</v>
      </c>
      <c r="S56" s="23">
        <f t="shared" si="22"/>
        <v>51</v>
      </c>
      <c r="T56" s="27">
        <f t="shared" si="23"/>
        <v>149115758.64000052</v>
      </c>
      <c r="U56" s="49">
        <f t="shared" si="9"/>
        <v>0.16481516544334116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28</v>
      </c>
      <c r="K58" s="41">
        <v>106108984.35999998</v>
      </c>
      <c r="L58" s="46">
        <f t="shared" si="6"/>
        <v>0.24820815054970757</v>
      </c>
      <c r="M58" s="16">
        <v>10</v>
      </c>
      <c r="N58" s="41">
        <v>32686953.440000005</v>
      </c>
      <c r="O58" s="48">
        <f t="shared" si="7"/>
        <v>7.6460709801169605E-2</v>
      </c>
      <c r="P58" s="23">
        <v>11</v>
      </c>
      <c r="Q58" s="33">
        <v>41649885.219999999</v>
      </c>
      <c r="R58" s="48">
        <f t="shared" si="8"/>
        <v>9.742663209356725E-2</v>
      </c>
      <c r="S58" s="23">
        <f t="shared" si="24"/>
        <v>7</v>
      </c>
      <c r="T58" s="27">
        <f t="shared" si="24"/>
        <v>31772145.699999988</v>
      </c>
      <c r="U58" s="49">
        <f t="shared" si="9"/>
        <v>0.29942936398491404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44865</v>
      </c>
      <c r="J61" s="16">
        <v>40</v>
      </c>
      <c r="K61" s="41">
        <v>864151142.69000018</v>
      </c>
      <c r="L61" s="46">
        <f t="shared" si="6"/>
        <v>1.6152357807289723</v>
      </c>
      <c r="M61" s="16">
        <v>3</v>
      </c>
      <c r="N61" s="41">
        <v>97913845.299999997</v>
      </c>
      <c r="O61" s="48">
        <f t="shared" si="7"/>
        <v>0.18301653327102804</v>
      </c>
      <c r="P61" s="23">
        <v>30</v>
      </c>
      <c r="Q61" s="33">
        <v>648746811.71999991</v>
      </c>
      <c r="R61" s="48">
        <f t="shared" si="8"/>
        <v>1.2126108630280372</v>
      </c>
      <c r="S61" s="23">
        <f t="shared" si="25"/>
        <v>7</v>
      </c>
      <c r="T61" s="27">
        <f t="shared" si="26"/>
        <v>117490485.67000031</v>
      </c>
      <c r="U61" s="49">
        <f t="shared" si="9"/>
        <v>0.13596057433224742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44865</v>
      </c>
      <c r="J62" s="17">
        <v>11</v>
      </c>
      <c r="K62" s="32">
        <v>186044895.71000004</v>
      </c>
      <c r="L62" s="46">
        <f t="shared" si="6"/>
        <v>0.55141781162481707</v>
      </c>
      <c r="M62" s="17"/>
      <c r="N62" s="41"/>
      <c r="O62" s="48">
        <f t="shared" si="7"/>
        <v>0</v>
      </c>
      <c r="P62" s="23">
        <v>8</v>
      </c>
      <c r="Q62" s="33">
        <v>163448988.70999998</v>
      </c>
      <c r="R62" s="48">
        <f t="shared" si="8"/>
        <v>0.48444588239199482</v>
      </c>
      <c r="S62" s="23">
        <f t="shared" ref="S62:S63" si="27">J62-M62-P62</f>
        <v>3</v>
      </c>
      <c r="T62" s="27">
        <f t="shared" ref="T62:T63" si="28">K62-N62-Q62</f>
        <v>22595907.00000006</v>
      </c>
      <c r="U62" s="49">
        <f t="shared" si="9"/>
        <v>0.12145405502133061</v>
      </c>
    </row>
    <row r="63" spans="1:21" s="3" customFormat="1" ht="25.5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44865</v>
      </c>
      <c r="J63" s="17">
        <v>49</v>
      </c>
      <c r="K63" s="41">
        <v>758534240.39000022</v>
      </c>
      <c r="L63" s="46">
        <f t="shared" si="6"/>
        <v>0.63073476275964169</v>
      </c>
      <c r="M63" s="17">
        <v>14</v>
      </c>
      <c r="N63" s="41">
        <v>163537675.19</v>
      </c>
      <c r="O63" s="48">
        <f t="shared" si="7"/>
        <v>0.13598449650762501</v>
      </c>
      <c r="P63" s="23">
        <v>16</v>
      </c>
      <c r="Q63" s="33">
        <v>326463282.21000004</v>
      </c>
      <c r="R63" s="48">
        <f t="shared" si="8"/>
        <v>0.27146004740483282</v>
      </c>
      <c r="S63" s="23">
        <f t="shared" si="27"/>
        <v>19</v>
      </c>
      <c r="T63" s="27">
        <f t="shared" si="28"/>
        <v>268533282.99000025</v>
      </c>
      <c r="U63" s="49">
        <f t="shared" si="9"/>
        <v>0.35401603341193127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44865</v>
      </c>
      <c r="J64" s="17">
        <v>23</v>
      </c>
      <c r="K64" s="32">
        <v>318960971</v>
      </c>
      <c r="L64" s="46">
        <f t="shared" si="6"/>
        <v>0.306736007424112</v>
      </c>
      <c r="M64" s="17">
        <v>10</v>
      </c>
      <c r="N64" s="41">
        <v>112867474.34999999</v>
      </c>
      <c r="O64" s="48">
        <f t="shared" si="7"/>
        <v>0.10854155084122305</v>
      </c>
      <c r="P64" s="23">
        <v>11</v>
      </c>
      <c r="Q64" s="33">
        <v>149625962.81</v>
      </c>
      <c r="R64" s="48">
        <f t="shared" si="8"/>
        <v>0.14389117983757352</v>
      </c>
      <c r="S64" s="23">
        <f t="shared" ref="S64" si="29">J64-M64-P64</f>
        <v>2</v>
      </c>
      <c r="T64" s="27">
        <f t="shared" ref="T64" si="30">K64-N64-Q64</f>
        <v>56467533.840000004</v>
      </c>
      <c r="U64" s="49">
        <f t="shared" si="9"/>
        <v>0.17703587264286327</v>
      </c>
    </row>
    <row r="65" spans="1:23" s="3" customFormat="1" ht="25.5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44865</v>
      </c>
      <c r="J65" s="17">
        <v>119</v>
      </c>
      <c r="K65" s="41">
        <v>245846741.63000003</v>
      </c>
      <c r="L65" s="46">
        <f t="shared" si="6"/>
        <v>0.12939302191052632</v>
      </c>
      <c r="M65" s="17">
        <v>53</v>
      </c>
      <c r="N65" s="41">
        <v>121386893.09</v>
      </c>
      <c r="O65" s="48">
        <f t="shared" si="7"/>
        <v>6.3887838468421054E-2</v>
      </c>
      <c r="P65" s="23">
        <v>43</v>
      </c>
      <c r="Q65" s="33">
        <v>74420065.979999989</v>
      </c>
      <c r="R65" s="48">
        <f t="shared" si="8"/>
        <v>3.9168455778947363E-2</v>
      </c>
      <c r="S65" s="23">
        <f t="shared" ref="S65" si="31">J65-M65-P65</f>
        <v>23</v>
      </c>
      <c r="T65" s="27">
        <f t="shared" ref="T65" si="32">K65-N65-Q65</f>
        <v>50039782.560000032</v>
      </c>
      <c r="U65" s="49">
        <f t="shared" si="9"/>
        <v>0.20354055631662604</v>
      </c>
    </row>
    <row r="66" spans="1:23" s="3" customFormat="1" ht="25.5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44865</v>
      </c>
      <c r="J66" s="17">
        <v>25</v>
      </c>
      <c r="K66" s="41">
        <v>89186654.100000009</v>
      </c>
      <c r="L66" s="46">
        <f t="shared" si="6"/>
        <v>1.3420608547137163</v>
      </c>
      <c r="M66" s="17">
        <v>7</v>
      </c>
      <c r="N66" s="41">
        <v>25759120.199999999</v>
      </c>
      <c r="O66" s="48">
        <f t="shared" si="7"/>
        <v>0.38761748852607025</v>
      </c>
      <c r="P66" s="23">
        <v>3</v>
      </c>
      <c r="Q66" s="27">
        <v>10112561.01</v>
      </c>
      <c r="R66" s="48">
        <f t="shared" si="8"/>
        <v>0.15217155985253178</v>
      </c>
      <c r="S66" s="23">
        <f t="shared" ref="S66:S73" si="33">J66-M66-P66</f>
        <v>15</v>
      </c>
      <c r="T66" s="27">
        <f t="shared" ref="T66:T73" si="34">K66-N66-Q66</f>
        <v>53314972.890000008</v>
      </c>
      <c r="U66" s="49">
        <f t="shared" si="9"/>
        <v>0.59779092990999427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44865</v>
      </c>
      <c r="J67" s="17">
        <v>3</v>
      </c>
      <c r="K67" s="32">
        <v>2696778</v>
      </c>
      <c r="L67" s="46">
        <f t="shared" si="6"/>
        <v>8.1720545454545448E-2</v>
      </c>
      <c r="M67" s="17">
        <v>1</v>
      </c>
      <c r="N67" s="41">
        <v>848300</v>
      </c>
      <c r="O67" s="48">
        <f t="shared" si="7"/>
        <v>2.5706060606060607E-2</v>
      </c>
      <c r="P67" s="23">
        <v>1</v>
      </c>
      <c r="Q67" s="33">
        <v>564740</v>
      </c>
      <c r="R67" s="48">
        <f t="shared" si="8"/>
        <v>1.7113333333333335E-2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27</v>
      </c>
      <c r="K68" s="41">
        <v>57205282.539999999</v>
      </c>
      <c r="L68" s="46">
        <f t="shared" si="6"/>
        <v>6.0216086884210526E-2</v>
      </c>
      <c r="M68" s="17">
        <v>22</v>
      </c>
      <c r="N68" s="41">
        <v>42134276.060000002</v>
      </c>
      <c r="O68" s="48">
        <f t="shared" si="7"/>
        <v>4.4351869536842108E-2</v>
      </c>
      <c r="P68" s="23"/>
      <c r="Q68" s="27">
        <v>0</v>
      </c>
      <c r="R68" s="48">
        <f t="shared" si="8"/>
        <v>0</v>
      </c>
      <c r="S68" s="23">
        <f t="shared" si="33"/>
        <v>5</v>
      </c>
      <c r="T68" s="27">
        <f t="shared" si="34"/>
        <v>15071006.479999997</v>
      </c>
      <c r="U68" s="49">
        <f t="shared" si="9"/>
        <v>0.26345480366191365</v>
      </c>
    </row>
    <row r="69" spans="1:23" s="3" customFormat="1" ht="25.5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289</v>
      </c>
      <c r="K69" s="41">
        <v>2846257816.3400006</v>
      </c>
      <c r="L69" s="46">
        <f t="shared" si="6"/>
        <v>0.93844627563224836</v>
      </c>
      <c r="M69" s="17">
        <v>45</v>
      </c>
      <c r="N69" s="41">
        <v>627860112.87000012</v>
      </c>
      <c r="O69" s="48">
        <f t="shared" si="7"/>
        <v>0.20701321614588059</v>
      </c>
      <c r="P69" s="23">
        <v>173</v>
      </c>
      <c r="Q69" s="33">
        <v>1462202847.9600005</v>
      </c>
      <c r="R69" s="48">
        <f t="shared" si="8"/>
        <v>0.48210629726137666</v>
      </c>
      <c r="S69" s="23">
        <f t="shared" si="33"/>
        <v>71</v>
      </c>
      <c r="T69" s="27">
        <f t="shared" si="34"/>
        <v>756194855.50999975</v>
      </c>
      <c r="U69" s="49">
        <f t="shared" si="9"/>
        <v>0.26568037904675473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33</v>
      </c>
      <c r="K70" s="32">
        <v>257717691</v>
      </c>
      <c r="L70" s="46">
        <f t="shared" si="6"/>
        <v>0.38490817127700838</v>
      </c>
      <c r="M70" s="17">
        <v>12</v>
      </c>
      <c r="N70" s="41">
        <v>97277707.879999995</v>
      </c>
      <c r="O70" s="48">
        <f t="shared" si="7"/>
        <v>0.14528682334853693</v>
      </c>
      <c r="P70" s="23">
        <v>18</v>
      </c>
      <c r="Q70" s="33">
        <v>143628014.94</v>
      </c>
      <c r="R70" s="48">
        <f t="shared" si="8"/>
        <v>0.21451222987521737</v>
      </c>
      <c r="S70" s="23">
        <f t="shared" si="33"/>
        <v>3</v>
      </c>
      <c r="T70" s="27">
        <f t="shared" si="34"/>
        <v>16811968.180000007</v>
      </c>
      <c r="U70" s="49">
        <f t="shared" si="9"/>
        <v>6.5234047824834843E-2</v>
      </c>
    </row>
    <row r="71" spans="1:23" s="3" customFormat="1" ht="5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354</v>
      </c>
      <c r="K71" s="41">
        <v>808047368.59999979</v>
      </c>
      <c r="L71" s="46">
        <f t="shared" si="6"/>
        <v>0.42528808873684198</v>
      </c>
      <c r="M71" s="17">
        <v>142</v>
      </c>
      <c r="N71" s="41">
        <v>322026620.92999977</v>
      </c>
      <c r="O71" s="48">
        <f t="shared" si="7"/>
        <v>0.16948769522631565</v>
      </c>
      <c r="P71" s="23">
        <v>136</v>
      </c>
      <c r="Q71" s="33">
        <v>289594852.68000013</v>
      </c>
      <c r="R71" s="48">
        <f t="shared" si="8"/>
        <v>0.15241834351578953</v>
      </c>
      <c r="S71" s="23">
        <v>7</v>
      </c>
      <c r="T71" s="27">
        <v>23344270.57</v>
      </c>
      <c r="U71" s="49">
        <f t="shared" si="9"/>
        <v>2.8889730326633733E-2</v>
      </c>
    </row>
    <row r="72" spans="1:23" s="3" customFormat="1" ht="25.5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73</v>
      </c>
      <c r="K72" s="41">
        <v>175740965.27999997</v>
      </c>
      <c r="L72" s="46">
        <f t="shared" si="6"/>
        <v>0.36998097953684206</v>
      </c>
      <c r="M72" s="17">
        <v>33</v>
      </c>
      <c r="N72" s="41">
        <v>91396052.850000009</v>
      </c>
      <c r="O72" s="48">
        <f t="shared" si="7"/>
        <v>0.19241274284210527</v>
      </c>
      <c r="P72" s="23">
        <v>26</v>
      </c>
      <c r="Q72" s="27">
        <v>51047429.779999994</v>
      </c>
      <c r="R72" s="48">
        <f t="shared" si="8"/>
        <v>0.10746827322105262</v>
      </c>
      <c r="S72" s="23">
        <f t="shared" si="33"/>
        <v>14</v>
      </c>
      <c r="T72" s="27">
        <f t="shared" si="34"/>
        <v>33297482.649999969</v>
      </c>
      <c r="U72" s="49">
        <f t="shared" si="9"/>
        <v>0.1894691007127941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82</v>
      </c>
      <c r="K73" s="32">
        <v>5346267384.6399994</v>
      </c>
      <c r="L73" s="46">
        <f t="shared" si="6"/>
        <v>0.51427717877898549</v>
      </c>
      <c r="M73" s="17">
        <v>23</v>
      </c>
      <c r="N73" s="32">
        <v>1285543420.6000001</v>
      </c>
      <c r="O73" s="48">
        <f t="shared" ref="O73:O76" si="35">N73/G73</f>
        <v>0.12366116319649299</v>
      </c>
      <c r="P73" s="23">
        <v>53</v>
      </c>
      <c r="Q73" s="27">
        <v>3171645792.8900003</v>
      </c>
      <c r="R73" s="48">
        <f t="shared" ref="R73:R76" si="36">Q73/G73</f>
        <v>0.30509230704396229</v>
      </c>
      <c r="S73" s="23">
        <f t="shared" si="33"/>
        <v>6</v>
      </c>
      <c r="T73" s="27">
        <f t="shared" si="34"/>
        <v>889078171.14999866</v>
      </c>
      <c r="U73" s="49">
        <f t="shared" si="9"/>
        <v>0.16629885996804972</v>
      </c>
    </row>
    <row r="74" spans="1:23" s="3" customFormat="1" ht="38.25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3" customFormat="1" ht="12.75" x14ac:dyDescent="0.25">
      <c r="A75" s="90">
        <v>72</v>
      </c>
      <c r="B75" s="91" t="s">
        <v>108</v>
      </c>
      <c r="C75" s="90" t="s">
        <v>116</v>
      </c>
      <c r="D75" s="92" t="s">
        <v>97</v>
      </c>
      <c r="E75" s="90" t="s">
        <v>5</v>
      </c>
      <c r="F75" s="90" t="s">
        <v>101</v>
      </c>
      <c r="G75" s="93">
        <v>250000000</v>
      </c>
      <c r="H75" s="94">
        <v>42849</v>
      </c>
      <c r="I75" s="94">
        <v>42985</v>
      </c>
      <c r="J75" s="95">
        <v>72</v>
      </c>
      <c r="K75" s="96">
        <v>785805714.67000008</v>
      </c>
      <c r="L75" s="97">
        <f t="shared" si="37"/>
        <v>3.1432228586800002</v>
      </c>
      <c r="M75" s="95">
        <v>15</v>
      </c>
      <c r="N75" s="96">
        <v>151870906.24000001</v>
      </c>
      <c r="O75" s="98">
        <f t="shared" si="35"/>
        <v>0.60748362496000008</v>
      </c>
      <c r="P75" s="99">
        <v>45</v>
      </c>
      <c r="Q75" s="100">
        <v>513868420.15999985</v>
      </c>
      <c r="R75" s="98">
        <f t="shared" si="36"/>
        <v>2.0554736806399996</v>
      </c>
      <c r="S75" s="99">
        <f t="shared" ref="S75:S81" si="40">J75-M75-P75</f>
        <v>12</v>
      </c>
      <c r="T75" s="100">
        <f t="shared" ref="T75:T81" si="41">K75-N75-Q75</f>
        <v>120066388.27000022</v>
      </c>
      <c r="U75" s="101">
        <f t="shared" si="9"/>
        <v>0.15279398715040171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21</v>
      </c>
      <c r="N76" s="96">
        <v>448597014.13</v>
      </c>
      <c r="O76" s="98">
        <f t="shared" si="35"/>
        <v>0.7877032732748025</v>
      </c>
      <c r="P76" s="99">
        <v>20</v>
      </c>
      <c r="Q76" s="100">
        <v>430141458.57999992</v>
      </c>
      <c r="R76" s="98">
        <f t="shared" si="36"/>
        <v>0.75529667880597007</v>
      </c>
      <c r="S76" s="99">
        <f t="shared" si="40"/>
        <v>14</v>
      </c>
      <c r="T76" s="100">
        <f t="shared" si="41"/>
        <v>356116212.54000008</v>
      </c>
      <c r="U76" s="101">
        <f t="shared" si="9"/>
        <v>0.28838714125128279</v>
      </c>
    </row>
    <row r="77" spans="1:23" s="3" customFormat="1" ht="38.25" x14ac:dyDescent="0.25">
      <c r="A77" s="90">
        <v>74</v>
      </c>
      <c r="B77" s="91" t="s">
        <v>109</v>
      </c>
      <c r="C77" s="90" t="s">
        <v>116</v>
      </c>
      <c r="D77" s="92" t="s">
        <v>91</v>
      </c>
      <c r="E77" s="90" t="s">
        <v>5</v>
      </c>
      <c r="F77" s="90" t="s">
        <v>101</v>
      </c>
      <c r="G77" s="93">
        <v>140000000</v>
      </c>
      <c r="H77" s="94">
        <v>42874</v>
      </c>
      <c r="I77" s="94">
        <v>43055</v>
      </c>
      <c r="J77" s="95">
        <v>88</v>
      </c>
      <c r="K77" s="96">
        <v>1391548783.6800005</v>
      </c>
      <c r="L77" s="97">
        <f t="shared" si="37"/>
        <v>9.9396341691428614</v>
      </c>
      <c r="M77" s="95">
        <v>1</v>
      </c>
      <c r="N77" s="96">
        <v>10639405.789999999</v>
      </c>
      <c r="O77" s="98">
        <f t="shared" ref="O77" si="42">N77/G77</f>
        <v>7.5995755642857141E-2</v>
      </c>
      <c r="P77" s="99">
        <v>23</v>
      </c>
      <c r="Q77" s="100">
        <v>364871283.33999997</v>
      </c>
      <c r="R77" s="98">
        <f t="shared" ref="R77" si="43">Q77/G77</f>
        <v>2.6062234524285715</v>
      </c>
      <c r="S77" s="99">
        <f t="shared" si="40"/>
        <v>64</v>
      </c>
      <c r="T77" s="100">
        <f t="shared" si="41"/>
        <v>1016038094.5500007</v>
      </c>
      <c r="U77" s="101">
        <f t="shared" si="9"/>
        <v>0.73014910182527093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3</v>
      </c>
      <c r="K78" s="32">
        <v>9882920.0800000001</v>
      </c>
      <c r="L78" s="46">
        <f t="shared" ref="L78:L80" si="44">K78/G78</f>
        <v>2.3253929600000001E-2</v>
      </c>
      <c r="M78" s="16">
        <v>1</v>
      </c>
      <c r="N78" s="32">
        <v>4250000</v>
      </c>
      <c r="O78" s="48">
        <f t="shared" ref="O78:O80" si="45">N78/G78</f>
        <v>0.01</v>
      </c>
      <c r="P78" s="23">
        <v>1</v>
      </c>
      <c r="Q78" s="27">
        <v>1382920.08</v>
      </c>
      <c r="R78" s="48">
        <f t="shared" ref="R78:R80" si="46">Q78/G78</f>
        <v>3.2539296000000002E-3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0.43003484451935381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46</v>
      </c>
      <c r="K79" s="96">
        <v>2348921243.5100012</v>
      </c>
      <c r="L79" s="97">
        <f t="shared" si="44"/>
        <v>2.6099124927888901</v>
      </c>
      <c r="M79" s="95">
        <v>45</v>
      </c>
      <c r="N79" s="96">
        <v>2264322503.0100002</v>
      </c>
      <c r="O79" s="98">
        <f t="shared" si="45"/>
        <v>2.5159138922333337</v>
      </c>
      <c r="P79" s="99">
        <v>1</v>
      </c>
      <c r="Q79" s="100">
        <v>84598740.5</v>
      </c>
      <c r="R79" s="98">
        <f t="shared" si="46"/>
        <v>9.3998600555555561E-2</v>
      </c>
      <c r="S79" s="99">
        <f t="shared" si="40"/>
        <v>0</v>
      </c>
      <c r="T79" s="100">
        <f t="shared" si="41"/>
        <v>9.5367431640625E-7</v>
      </c>
      <c r="U79" s="101">
        <f t="shared" si="9"/>
        <v>4.0600523284517243E-16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14</v>
      </c>
      <c r="K80" s="96">
        <v>437964224.17999995</v>
      </c>
      <c r="L80" s="97">
        <f t="shared" si="44"/>
        <v>2.1898211208999996</v>
      </c>
      <c r="M80" s="95">
        <v>14</v>
      </c>
      <c r="N80" s="96">
        <v>437964224.17999995</v>
      </c>
      <c r="O80" s="98">
        <f t="shared" si="45"/>
        <v>2.1898211208999996</v>
      </c>
      <c r="P80" s="99"/>
      <c r="Q80" s="100"/>
      <c r="R80" s="98">
        <f t="shared" si="46"/>
        <v>0</v>
      </c>
      <c r="S80" s="99">
        <f t="shared" si="40"/>
        <v>0</v>
      </c>
      <c r="T80" s="100">
        <f t="shared" si="41"/>
        <v>0</v>
      </c>
      <c r="U80" s="101">
        <f t="shared" si="9"/>
        <v>0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43</v>
      </c>
      <c r="K81" s="32">
        <v>86198101.890000001</v>
      </c>
      <c r="L81" s="46">
        <f t="shared" ref="L81" si="48">K81/G81</f>
        <v>2.462802911142857E-2</v>
      </c>
      <c r="M81" s="16">
        <v>43</v>
      </c>
      <c r="N81" s="32">
        <v>86198101.890000001</v>
      </c>
      <c r="O81" s="48">
        <f t="shared" ref="O81" si="49">N81/G81</f>
        <v>2.462802911142857E-2</v>
      </c>
      <c r="P81" s="23"/>
      <c r="Q81" s="27"/>
      <c r="R81" s="48">
        <f t="shared" ref="R81" si="50">Q81/G81</f>
        <v>0</v>
      </c>
      <c r="S81" s="23">
        <f t="shared" si="40"/>
        <v>0</v>
      </c>
      <c r="T81" s="27">
        <f t="shared" si="41"/>
        <v>0</v>
      </c>
      <c r="U81" s="49">
        <f t="shared" ref="U81" si="51">IF(K81=0,"",T81/K81)</f>
        <v>0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/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/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x14ac:dyDescent="0.25">
      <c r="B84"/>
      <c r="C84" s="107"/>
    </row>
    <row r="85" spans="1:21" x14ac:dyDescent="0.25">
      <c r="B85"/>
      <c r="C85" s="107"/>
    </row>
    <row r="86" spans="1:21" x14ac:dyDescent="0.25">
      <c r="B86"/>
      <c r="C86" s="107"/>
    </row>
    <row r="87" spans="1:21" x14ac:dyDescent="0.25">
      <c r="B87"/>
      <c r="C87" s="107"/>
    </row>
    <row r="88" spans="1:21" x14ac:dyDescent="0.25">
      <c r="B88"/>
      <c r="C88" s="107"/>
    </row>
    <row r="89" spans="1:21" x14ac:dyDescent="0.25">
      <c r="B89"/>
      <c r="C89" s="107"/>
    </row>
    <row r="91" spans="1:21" x14ac:dyDescent="0.25">
      <c r="B91" s="112"/>
      <c r="C91" s="112"/>
      <c r="D91" s="112"/>
      <c r="E91" s="112"/>
      <c r="F91" s="112"/>
    </row>
  </sheetData>
  <autoFilter ref="A2:I83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F4:F83</xm:sqref>
        </x14:dataValidation>
        <x14:dataValidation type="list" allowBlank="1" showInputMessage="1" showErrorMessage="1">
          <x14:formula1>
            <xm:f>List1!$B$1:$B$4</xm:f>
          </x14:formula1>
          <xm:sqref>C4:C83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2018-04-05T15:57:41Z</dcterms:modified>
</cp:coreProperties>
</file>