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gebarovskak\AppData\Local\Microsoft\Windows\INetCache\Content.Outlook\F5NV8ZUQ\"/>
    </mc:Choice>
  </mc:AlternateContent>
  <xr:revisionPtr revIDLastSave="0" documentId="13_ncr:1_{BC82482F-EEFA-4B39-A8BB-4302FD4F1F26}" xr6:coauthVersionLast="47" xr6:coauthVersionMax="47" xr10:uidLastSave="{00000000-0000-0000-0000-000000000000}"/>
  <bookViews>
    <workbookView xWindow="-120" yWindow="-120" windowWidth="29040" windowHeight="15840" activeTab="2" xr2:uid="{00000000-000D-0000-FFFF-FFFF00000000}"/>
  </bookViews>
  <sheets>
    <sheet name="Titulní strana" sheetId="2" r:id="rId1"/>
    <sheet name="Přehled-ZZVZ" sheetId="1" r:id="rId2"/>
    <sheet name="Přehled-MPZ" sheetId="6" r:id="rId3"/>
    <sheet name="Rozhodné datum"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6" l="1"/>
  <c r="N60" i="6" l="1"/>
  <c r="Q60" i="6" s="1"/>
  <c r="N61" i="6"/>
  <c r="N62" i="6"/>
  <c r="N63" i="6"/>
  <c r="N64" i="6"/>
  <c r="N65" i="6"/>
  <c r="N66" i="6"/>
  <c r="N67" i="6"/>
  <c r="N68" i="6"/>
  <c r="N69" i="6"/>
  <c r="N70" i="6"/>
  <c r="N48" i="6"/>
  <c r="P48" i="6" s="1"/>
  <c r="N49" i="6"/>
  <c r="N50" i="6"/>
  <c r="N51" i="6"/>
  <c r="N52" i="6"/>
  <c r="N53" i="6"/>
  <c r="N54" i="6"/>
  <c r="N55" i="6"/>
  <c r="N56" i="6"/>
  <c r="N57" i="6"/>
  <c r="N58" i="6"/>
  <c r="L48" i="6"/>
  <c r="J67" i="6"/>
  <c r="J68" i="6"/>
  <c r="J69" i="6"/>
  <c r="J70" i="6"/>
  <c r="H67" i="6"/>
  <c r="H68" i="6"/>
  <c r="H69" i="6"/>
  <c r="H70" i="6"/>
  <c r="L67" i="6"/>
  <c r="M67" i="6" s="1"/>
  <c r="L68" i="6"/>
  <c r="M68" i="6" s="1"/>
  <c r="L69" i="6"/>
  <c r="M69" i="6" s="1"/>
  <c r="H71" i="1"/>
  <c r="H72" i="1"/>
  <c r="H73" i="1"/>
  <c r="H74" i="1"/>
  <c r="H75" i="1"/>
  <c r="H76" i="1"/>
  <c r="H77" i="1"/>
  <c r="J68" i="1"/>
  <c r="J69" i="1"/>
  <c r="J70" i="1"/>
  <c r="J71" i="1"/>
  <c r="J72" i="1"/>
  <c r="J73" i="1"/>
  <c r="J74" i="1"/>
  <c r="J75" i="1"/>
  <c r="J76" i="1"/>
  <c r="J77" i="1"/>
  <c r="L75" i="1"/>
  <c r="M75" i="1" s="1"/>
  <c r="L74" i="1"/>
  <c r="M74" i="1" s="1"/>
  <c r="L76" i="1"/>
  <c r="M76" i="1" s="1"/>
  <c r="L70" i="6"/>
  <c r="M70" i="6" s="1"/>
  <c r="L66" i="6"/>
  <c r="M66" i="6" s="1"/>
  <c r="J66" i="6"/>
  <c r="L65" i="6"/>
  <c r="M65" i="6" s="1"/>
  <c r="J65" i="6"/>
  <c r="L64" i="6"/>
  <c r="M64" i="6" s="1"/>
  <c r="J64" i="6"/>
  <c r="L63" i="6"/>
  <c r="M63" i="6" s="1"/>
  <c r="J63" i="6"/>
  <c r="L62" i="6"/>
  <c r="M62" i="6" s="1"/>
  <c r="J62" i="6"/>
  <c r="L61" i="6"/>
  <c r="J61" i="6"/>
  <c r="L60" i="6"/>
  <c r="J60" i="6"/>
  <c r="H60" i="6"/>
  <c r="H61" i="6" s="1"/>
  <c r="H62" i="6" s="1"/>
  <c r="H63" i="6" s="1"/>
  <c r="I59" i="6"/>
  <c r="I68" i="6" s="1"/>
  <c r="L58" i="6"/>
  <c r="M58" i="6" s="1"/>
  <c r="J58" i="6"/>
  <c r="H58" i="6"/>
  <c r="L57" i="6"/>
  <c r="M57" i="6" s="1"/>
  <c r="J57" i="6"/>
  <c r="H57" i="6"/>
  <c r="L56" i="6"/>
  <c r="M56" i="6" s="1"/>
  <c r="J56" i="6"/>
  <c r="H56" i="6"/>
  <c r="L55" i="6"/>
  <c r="M55" i="6" s="1"/>
  <c r="J55" i="6"/>
  <c r="H55" i="6"/>
  <c r="L54" i="6"/>
  <c r="M54" i="6" s="1"/>
  <c r="J54" i="6"/>
  <c r="L53" i="6"/>
  <c r="M53" i="6" s="1"/>
  <c r="J53" i="6"/>
  <c r="L52" i="6"/>
  <c r="M52" i="6" s="1"/>
  <c r="J52" i="6"/>
  <c r="L51" i="6"/>
  <c r="M51" i="6" s="1"/>
  <c r="J51" i="6"/>
  <c r="L50" i="6"/>
  <c r="J50" i="6"/>
  <c r="L49" i="6"/>
  <c r="J49" i="6"/>
  <c r="J48" i="6"/>
  <c r="H48" i="6"/>
  <c r="H49" i="6" s="1"/>
  <c r="I47" i="6"/>
  <c r="I57" i="6" s="1"/>
  <c r="J46" i="6"/>
  <c r="H46" i="6"/>
  <c r="J45" i="6"/>
  <c r="H45" i="6"/>
  <c r="J44" i="6"/>
  <c r="J43" i="6"/>
  <c r="J42" i="6"/>
  <c r="J41" i="6"/>
  <c r="J40" i="6"/>
  <c r="J39" i="6"/>
  <c r="H39" i="6"/>
  <c r="H40" i="6" s="1"/>
  <c r="H41" i="6" s="1"/>
  <c r="H42" i="6" s="1"/>
  <c r="H43" i="6" s="1"/>
  <c r="H44" i="6" s="1"/>
  <c r="I38" i="6"/>
  <c r="I45" i="6" s="1"/>
  <c r="J37" i="6"/>
  <c r="H37" i="6"/>
  <c r="J36" i="6"/>
  <c r="H36" i="6"/>
  <c r="J35" i="6"/>
  <c r="H35" i="6"/>
  <c r="J34" i="6"/>
  <c r="H34" i="6"/>
  <c r="J33" i="6"/>
  <c r="H33" i="6"/>
  <c r="J32" i="6"/>
  <c r="J31" i="6"/>
  <c r="J30" i="6"/>
  <c r="H30" i="6"/>
  <c r="H31" i="6" s="1"/>
  <c r="H32" i="6" s="1"/>
  <c r="I29" i="6"/>
  <c r="I36" i="6" s="1"/>
  <c r="P70" i="6" l="1"/>
  <c r="Q70" i="6"/>
  <c r="P69" i="6"/>
  <c r="Q69" i="6"/>
  <c r="P68" i="6"/>
  <c r="Q68" i="6"/>
  <c r="P67" i="6"/>
  <c r="Q67" i="6"/>
  <c r="P66" i="6"/>
  <c r="Q66" i="6"/>
  <c r="P65" i="6"/>
  <c r="Q65" i="6"/>
  <c r="P64" i="6"/>
  <c r="Q64" i="6"/>
  <c r="P63" i="6"/>
  <c r="Q63" i="6"/>
  <c r="P62" i="6"/>
  <c r="Q62" i="6"/>
  <c r="P61" i="6"/>
  <c r="Q61" i="6"/>
  <c r="P60" i="6"/>
  <c r="P58" i="6"/>
  <c r="Q58" i="6"/>
  <c r="P57" i="6"/>
  <c r="Q57" i="6"/>
  <c r="P55" i="6"/>
  <c r="Q55" i="6"/>
  <c r="P56" i="6"/>
  <c r="Q56" i="6"/>
  <c r="P54" i="6"/>
  <c r="Q54" i="6"/>
  <c r="Q48" i="6"/>
  <c r="P53" i="6"/>
  <c r="Q53" i="6"/>
  <c r="P52" i="6"/>
  <c r="Q52" i="6"/>
  <c r="P51" i="6"/>
  <c r="Q51" i="6"/>
  <c r="P50" i="6"/>
  <c r="Q50" i="6"/>
  <c r="P49" i="6"/>
  <c r="Q49" i="6"/>
  <c r="O55" i="6"/>
  <c r="O53" i="6"/>
  <c r="O54" i="6"/>
  <c r="O56" i="6"/>
  <c r="O58" i="6"/>
  <c r="O60" i="6"/>
  <c r="O57" i="6"/>
  <c r="O50" i="6"/>
  <c r="O52" i="6"/>
  <c r="O51" i="6"/>
  <c r="O49" i="6"/>
  <c r="M48" i="6"/>
  <c r="O48" i="6"/>
  <c r="O61" i="6"/>
  <c r="O70" i="6"/>
  <c r="O69" i="6"/>
  <c r="O68" i="6"/>
  <c r="O67" i="6"/>
  <c r="O66" i="6"/>
  <c r="O65" i="6"/>
  <c r="O64" i="6"/>
  <c r="O63" i="6"/>
  <c r="O62" i="6"/>
  <c r="I69" i="6"/>
  <c r="I67" i="6"/>
  <c r="I70" i="6"/>
  <c r="M60" i="6"/>
  <c r="M61" i="6"/>
  <c r="I61" i="6"/>
  <c r="I56" i="6"/>
  <c r="I63" i="6"/>
  <c r="H64" i="6"/>
  <c r="I55" i="6"/>
  <c r="I54" i="6"/>
  <c r="I49" i="6"/>
  <c r="I60" i="6"/>
  <c r="I66" i="6"/>
  <c r="I48" i="6"/>
  <c r="I58" i="6"/>
  <c r="I62" i="6"/>
  <c r="I43" i="6"/>
  <c r="I41" i="6"/>
  <c r="M49" i="6"/>
  <c r="M50" i="6"/>
  <c r="K30" i="6"/>
  <c r="K39" i="6"/>
  <c r="H50" i="6"/>
  <c r="I50" i="6" s="1"/>
  <c r="I33" i="6"/>
  <c r="I30" i="6"/>
  <c r="I34" i="6"/>
  <c r="I42" i="6"/>
  <c r="I46" i="6"/>
  <c r="I39" i="6"/>
  <c r="I37" i="6"/>
  <c r="I31" i="6"/>
  <c r="I35" i="6"/>
  <c r="I40" i="6"/>
  <c r="I44" i="6"/>
  <c r="I32" i="6"/>
  <c r="L68" i="1"/>
  <c r="M68" i="1" s="1"/>
  <c r="L69" i="1"/>
  <c r="M69" i="1" s="1"/>
  <c r="L70" i="1"/>
  <c r="M70" i="1" s="1"/>
  <c r="L71" i="1"/>
  <c r="M71" i="1" s="1"/>
  <c r="L72" i="1"/>
  <c r="M72" i="1" s="1"/>
  <c r="L73" i="1"/>
  <c r="M73" i="1" s="1"/>
  <c r="L77" i="1"/>
  <c r="M77" i="1" s="1"/>
  <c r="L67" i="1"/>
  <c r="L56" i="1"/>
  <c r="L57" i="1"/>
  <c r="L58" i="1"/>
  <c r="M58" i="1" s="1"/>
  <c r="L59" i="1"/>
  <c r="M59" i="1" s="1"/>
  <c r="L60" i="1"/>
  <c r="M60" i="1" s="1"/>
  <c r="L61" i="1"/>
  <c r="M61" i="1" s="1"/>
  <c r="L62" i="1"/>
  <c r="M62" i="1" s="1"/>
  <c r="L63" i="1"/>
  <c r="M63" i="1" s="1"/>
  <c r="L64" i="1"/>
  <c r="M64" i="1" s="1"/>
  <c r="L65" i="1"/>
  <c r="M65" i="1" s="1"/>
  <c r="L55" i="1"/>
  <c r="F72" i="6" l="1"/>
  <c r="G72" i="6"/>
  <c r="K54" i="6"/>
  <c r="K66" i="6"/>
  <c r="K60" i="6"/>
  <c r="K48" i="6"/>
  <c r="I64" i="6"/>
  <c r="H65" i="6"/>
  <c r="H51" i="6"/>
  <c r="J67" i="1"/>
  <c r="M67" i="1" s="1"/>
  <c r="K67" i="1" s="1"/>
  <c r="J55" i="1"/>
  <c r="M55" i="1" s="1"/>
  <c r="H67" i="1"/>
  <c r="H68" i="1" s="1"/>
  <c r="F79" i="1"/>
  <c r="J56" i="1"/>
  <c r="M56" i="1" s="1"/>
  <c r="J57" i="1"/>
  <c r="M57" i="1" s="1"/>
  <c r="J58" i="1"/>
  <c r="J59" i="1"/>
  <c r="J60" i="1"/>
  <c r="J61" i="1"/>
  <c r="J62" i="1"/>
  <c r="J63" i="1"/>
  <c r="J64" i="1"/>
  <c r="J65" i="1"/>
  <c r="H55" i="1"/>
  <c r="H56" i="1" s="1"/>
  <c r="H46" i="1"/>
  <c r="J47" i="1"/>
  <c r="J48" i="1"/>
  <c r="J49" i="1"/>
  <c r="J50" i="1"/>
  <c r="J51" i="1"/>
  <c r="J52" i="1"/>
  <c r="J53" i="1"/>
  <c r="J46" i="1"/>
  <c r="J37" i="1"/>
  <c r="H49" i="1"/>
  <c r="H50" i="1"/>
  <c r="H51" i="1"/>
  <c r="H52" i="1"/>
  <c r="H53" i="1"/>
  <c r="H37" i="1"/>
  <c r="H38" i="1" s="1"/>
  <c r="J38" i="1"/>
  <c r="J39" i="1"/>
  <c r="J40" i="1"/>
  <c r="J41" i="1"/>
  <c r="J42" i="1"/>
  <c r="J43" i="1"/>
  <c r="J44" i="1"/>
  <c r="H39" i="1"/>
  <c r="H40" i="1"/>
  <c r="H41" i="1" s="1"/>
  <c r="H42" i="1"/>
  <c r="H43" i="1"/>
  <c r="H44" i="1"/>
  <c r="H72" i="6" l="1"/>
  <c r="I72" i="6" s="1"/>
  <c r="K70" i="6"/>
  <c r="K58" i="6"/>
  <c r="H69" i="1"/>
  <c r="H52" i="6"/>
  <c r="I51" i="6"/>
  <c r="I65" i="6"/>
  <c r="H66" i="6"/>
  <c r="K55" i="1"/>
  <c r="K37" i="1"/>
  <c r="H57" i="1"/>
  <c r="H47" i="1"/>
  <c r="K46" i="1"/>
  <c r="J72" i="6" l="1"/>
  <c r="H70" i="1"/>
  <c r="I52" i="6"/>
  <c r="H53" i="6"/>
  <c r="H59" i="1"/>
  <c r="H58" i="1"/>
  <c r="H48" i="1"/>
  <c r="I53" i="6" l="1"/>
  <c r="H54" i="6"/>
  <c r="H60" i="1"/>
  <c r="H61" i="1" s="1"/>
  <c r="H62" i="1" s="1"/>
  <c r="H63" i="1" s="1"/>
  <c r="H64" i="1" s="1"/>
  <c r="H65" i="1" s="1"/>
  <c r="G79" i="1"/>
  <c r="H79" i="1" s="1"/>
  <c r="J79" i="1" s="1"/>
  <c r="I78" i="1"/>
  <c r="I66" i="1"/>
  <c r="I54" i="1"/>
  <c r="I45" i="1"/>
  <c r="I36" i="1"/>
  <c r="I70" i="1" l="1"/>
  <c r="I76" i="1"/>
  <c r="I71" i="1"/>
  <c r="I77" i="1"/>
  <c r="I74" i="1"/>
  <c r="I75" i="1"/>
  <c r="I72" i="1"/>
  <c r="I73" i="1"/>
  <c r="I68" i="1"/>
  <c r="I69" i="1"/>
  <c r="I40" i="1"/>
  <c r="I42" i="1"/>
  <c r="I43" i="1"/>
  <c r="I44" i="1"/>
  <c r="I41" i="1"/>
  <c r="I38" i="1"/>
  <c r="I39" i="1"/>
  <c r="I37" i="1"/>
  <c r="I58" i="1"/>
  <c r="I60" i="1"/>
  <c r="I61" i="1"/>
  <c r="I55" i="1"/>
  <c r="I62" i="1"/>
  <c r="I64" i="1"/>
  <c r="I65" i="1"/>
  <c r="I63" i="1"/>
  <c r="I56" i="1"/>
  <c r="I57" i="1"/>
  <c r="I51" i="1"/>
  <c r="I52" i="1"/>
  <c r="I53" i="1"/>
  <c r="I49" i="1"/>
  <c r="I46" i="1"/>
  <c r="I50" i="1"/>
  <c r="I47" i="1"/>
  <c r="I67" i="1"/>
  <c r="I59" i="1"/>
  <c r="I48" i="1"/>
  <c r="I79" i="1"/>
</calcChain>
</file>

<file path=xl/sharedStrings.xml><?xml version="1.0" encoding="utf-8"?>
<sst xmlns="http://schemas.openxmlformats.org/spreadsheetml/2006/main" count="306" uniqueCount="93">
  <si>
    <t>INTEGROVANÝ REGIONÁLNÍ OPERAČNÍ PROGRAM</t>
  </si>
  <si>
    <t xml:space="preserve">OBECNÁ PRAVIDLA PRO ŽADATELE A PŘÍJEMCE </t>
  </si>
  <si>
    <t>PŘÍLOHA Č. 37</t>
  </si>
  <si>
    <t>Přehled změny smlouvy</t>
  </si>
  <si>
    <t>Vydání 1.15</t>
  </si>
  <si>
    <t>Číslo projektu</t>
  </si>
  <si>
    <t>Název VZ</t>
  </si>
  <si>
    <t>Číslo/část VZ</t>
  </si>
  <si>
    <t>číslo D.</t>
  </si>
  <si>
    <t>údaj / změna ze dne</t>
  </si>
  <si>
    <t>Předpokládaná hodnota</t>
  </si>
  <si>
    <t>NR</t>
  </si>
  <si>
    <t>Smlouva o dílo</t>
  </si>
  <si>
    <t>xx.xx.xxxx</t>
  </si>
  <si>
    <t>§222</t>
  </si>
  <si>
    <t>odst. 2</t>
  </si>
  <si>
    <r>
      <t xml:space="preserve">Vyhrazené změny
</t>
    </r>
    <r>
      <rPr>
        <i/>
        <sz val="8"/>
        <color theme="1"/>
        <rFont val="Calibri"/>
        <family val="2"/>
        <charset val="238"/>
        <scheme val="minor"/>
      </rPr>
      <t>(bez limitu)</t>
    </r>
  </si>
  <si>
    <t>DATUM změny</t>
  </si>
  <si>
    <t>vícepráce</t>
  </si>
  <si>
    <t>méněpráce</t>
  </si>
  <si>
    <t>odst. 3</t>
  </si>
  <si>
    <r>
      <t xml:space="preserve">Generální klauzule
</t>
    </r>
    <r>
      <rPr>
        <i/>
        <sz val="8"/>
        <color theme="1"/>
        <rFont val="Calibri"/>
        <family val="2"/>
        <charset val="238"/>
        <scheme val="minor"/>
      </rPr>
      <t>(bez limitu)</t>
    </r>
  </si>
  <si>
    <t>Podstatnou změnou závazku ze smlouvy na veřejnou zakázku je taková změna smluvních podmínek, která by
a) umožnila účast jiných dodavatelů nebo by mohla ovlivnit výběr dodavatele v původním zadávacím řízení, pokud by zadávací podmínky původního zadávacího řízení odpovídaly této změně,
b) měnila ekonomickou rovnováhu závazku ze smlouvy ve prospěch vybraného dodavatele, nebo
c) vedla k významnému rozšíření rozsahu plnění veřejné zakázky.</t>
  </si>
  <si>
    <t>Za nepodstatnou změnu lze považovat pouze takovou změnu, která nenaplňuje ani jednu podmínku tohoto odstavce  V opačném, pokud je naplněna i jen jedna hovoříme o změně podstatné</t>
  </si>
  <si>
    <t>odst. 4</t>
  </si>
  <si>
    <r>
      <t xml:space="preserve">De minimis - dodávky a služby
</t>
    </r>
    <r>
      <rPr>
        <i/>
        <sz val="8"/>
        <color theme="1"/>
        <rFont val="Calibri"/>
        <family val="2"/>
        <charset val="238"/>
        <scheme val="minor"/>
      </rPr>
      <t>(limit je tvořem součtem absolutních hodnot, tj. vícepráce plus méněpráce)</t>
    </r>
  </si>
  <si>
    <t>Absolutní hodnota změny závazku ze smlouvy v %</t>
  </si>
  <si>
    <t>Absolutní hodnota všech změn závazku ze smlouvy v %</t>
  </si>
  <si>
    <t>Za podstatnou změnu závazku ze smlouvy na veřejnou zakázku se nepovažuje změna, která nemění celkovou povahu veřejné zakázky a jejíž hodnota je
a) nižší než finanční limit pro nadlimitní veřejnou zakázku a
b) nižší než 10 % původní hodnoty závazku.</t>
  </si>
  <si>
    <r>
      <t xml:space="preserve">De minimis - stavební práce
</t>
    </r>
    <r>
      <rPr>
        <i/>
        <sz val="8"/>
        <color theme="1"/>
        <rFont val="Calibri"/>
        <family val="2"/>
        <charset val="238"/>
        <scheme val="minor"/>
      </rPr>
      <t>(limit je tvořem součtem absolutních hodnot, tj. vícepráce plus méněpráce)</t>
    </r>
  </si>
  <si>
    <t>Za podstatnou změnu závazku ze smlouvy na veřejnou zakázku se nepovažuje změna, která nemění celkovou povahu veřejné zakázky a jejíž hodnota je
a) nižší než finanční limit pro nadlimitní veřejnou zakázku a
b) nižší než 15 % původní hodnoty závazku ze smlouvy na veřejnou zakázku na stavební práce, která není koncesí.</t>
  </si>
  <si>
    <t>odst. 5</t>
  </si>
  <si>
    <r>
      <t xml:space="preserve">Dodatečné změny
</t>
    </r>
    <r>
      <rPr>
        <i/>
        <sz val="8"/>
        <color theme="1"/>
        <rFont val="Calibri"/>
        <family val="2"/>
        <charset val="238"/>
        <scheme val="minor"/>
      </rPr>
      <t>(limit je tvořem součtem absolutních hodnot, tj. vícepráce plus méněpráce)</t>
    </r>
  </si>
  <si>
    <r>
      <t>50%</t>
    </r>
    <r>
      <rPr>
        <b/>
        <sz val="11"/>
        <color rgb="FFFF0000"/>
        <rFont val="Calibri"/>
        <family val="2"/>
        <charset val="238"/>
        <scheme val="minor"/>
      </rPr>
      <t>*</t>
    </r>
  </si>
  <si>
    <t>Absolutní hodnota všech změn závazku ze smlouvy v % k 15.07.2023</t>
  </si>
  <si>
    <t>Sloupec1</t>
  </si>
  <si>
    <t>Sloupec2</t>
  </si>
  <si>
    <t>odst. 6</t>
  </si>
  <si>
    <r>
      <t xml:space="preserve">Nepředvídané změny 
</t>
    </r>
    <r>
      <rPr>
        <i/>
        <sz val="8"/>
        <color theme="1"/>
        <rFont val="Calibri"/>
        <family val="2"/>
        <charset val="238"/>
        <scheme val="minor"/>
      </rPr>
      <t>(limit je tvořem součtem absolutních hodnot, tj. vícepráce plus méněpráce)</t>
    </r>
  </si>
  <si>
    <t>odst.9</t>
  </si>
  <si>
    <r>
      <t xml:space="preserve">Sledování celkového limitu změn 
</t>
    </r>
    <r>
      <rPr>
        <i/>
        <sz val="8"/>
        <color theme="1"/>
        <rFont val="Calibri"/>
        <family val="2"/>
        <charset val="238"/>
        <scheme val="minor"/>
      </rPr>
      <t>(vícepráce po odečtu méněprací)</t>
    </r>
  </si>
  <si>
    <t>Cenový nárůst všech změn závazku ze smlouvy v %</t>
  </si>
  <si>
    <t>odst. 8</t>
  </si>
  <si>
    <t>Uveřejňovací povinnost</t>
  </si>
  <si>
    <t>zvěřejněno - ano/ne</t>
  </si>
  <si>
    <t>zveřejněno dne</t>
  </si>
  <si>
    <t>V případě postupu podle odstavce 5 nebo 6 je zadavatel povinen do 30 dnů od změny závazku odeslat oznámení o změně závazku k uveřejnění způsobem podle § 212.</t>
  </si>
  <si>
    <t>odst. 7</t>
  </si>
  <si>
    <t>Změna položkového rozpočtu na stavební práce</t>
  </si>
  <si>
    <t>Za podstatnou změnu závazku ze smlouvy dle odstavce 3 na veřejnou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</si>
  <si>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 xml:space="preserve">Pokud splněny všechny podmínky současně, lze hovořit o změně nepodstatné </t>
  </si>
  <si>
    <t>odst. 10</t>
  </si>
  <si>
    <t>Změna v osobě dodavatele</t>
  </si>
  <si>
    <t>původní dodavatel</t>
  </si>
  <si>
    <t>nový dodavatel</t>
  </si>
  <si>
    <t>*nerelevantní pro změny provedené/zasmluvněné
 od 16.7.2023</t>
  </si>
  <si>
    <t>pozn.: pokud dojde k překvalifikování důvodu změny, je nutné zaverzovat tabulku</t>
  </si>
  <si>
    <t>odst. 9.2</t>
  </si>
  <si>
    <t>bod 9.2.1</t>
  </si>
  <si>
    <t>Zadavatel nesmí umožnit podstatnou změnu závazku ze smlouvy, kterou uzavřel na plnění zakázky. Za podstatnou se považuje taková změna, která by
a) umožnila účast jiných dodavatelů nebo by mohla ovlivnit výběr dodavatele v původním výběrovém řízení, pokud by zadávací podmínky původního výběrového řízení odpovídaly této změně,
b) měnila ekonomickou rovnováhu závazku ze smlouvy ve prospěch vybraného dodavatele, nebo
c) vedla k významnému rozšíření rozsahu plnění zakázky.</t>
  </si>
  <si>
    <t>Za nepodstatnou změnu lze považovat pouze takovou změnu, která nenaplňuje ani jednu podmínku tohoto odstavce  V opačném případě, pokud je naplněna i jen jedna podmínka, hovoříme o změně podstatné</t>
  </si>
  <si>
    <t>bod 9.2.2</t>
  </si>
  <si>
    <t>Za podstatnou změnu závazku ze smlouvy na zakázku se nepovažuje změna, která nemění celkovou povahu zakázky a jejíž hodnota je nižší než
10 % původní hodnoty závazku.
Pokud bude provedeno více změn, je rozhodný součet hodnot všech těchto změn.</t>
  </si>
  <si>
    <t>Za podstatnou změnu závazku ze smlouvy na zakázku se nepovažuje změna, která nemění celkovou povahu zakázky a jejíž hodnota je nižší než
15 % původní hodnoty závazku ze smlouvy na zakázku na stavební práce.
Pokud bude provedeno více změn, je rozhodný součet hodnot všech těchto změn.</t>
  </si>
  <si>
    <t>bod 9.2.3</t>
  </si>
  <si>
    <t>Sloupec3</t>
  </si>
  <si>
    <t>Sloupec4</t>
  </si>
  <si>
    <t>bod 9.2.4</t>
  </si>
  <si>
    <t>bod 9.2.7</t>
  </si>
  <si>
    <t>bod 9.2.5</t>
  </si>
  <si>
    <t>Za podstatnou změnu závazku ze smlouvy na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</si>
  <si>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bod 9.2.6</t>
  </si>
  <si>
    <t>Rozhodné datum</t>
  </si>
  <si>
    <r>
      <t xml:space="preserve">Za podstatnou změnu závazku ze smlouvy na veřejnou zakázku se nepovažuje změna,
a) jejíž potřeba vznikla v důsledku okolností, které zadavatel jednající s náležitou péčí nemohl předvídat,
b) nemění celkovou povahu veřejné zakázky a
</t>
    </r>
    <r>
      <rPr>
        <sz val="8"/>
        <color rgb="FFFF0000"/>
        <rFont val="Calibri"/>
        <family val="2"/>
        <charset val="238"/>
        <scheme val="minor"/>
      </rPr>
      <t>*</t>
    </r>
    <r>
      <rPr>
        <sz val="8"/>
        <rFont val="Calibri"/>
        <family val="2"/>
        <charset val="238"/>
        <scheme val="minor"/>
      </rPr>
      <t>c)</t>
    </r>
    <r>
      <rPr>
        <sz val="8"/>
        <color theme="1"/>
        <rFont val="Calibri"/>
        <family val="2"/>
        <charset val="238"/>
        <scheme val="minor"/>
      </rPr>
      <t xml:space="preserve"> hodnota změny nepřekročí 50 % původní hodnoty závazku;
 pokud bude provedeno více změn, je rozhodný součet hodnoty všech změn podle tohoto odstavce.</t>
    </r>
  </si>
  <si>
    <r>
      <t xml:space="preserve">Za podstatnou změnu závazku ze smlouvy na zakázku se nepovažují dodatečné stavební práce, služby nebo dodávky od dodavatele původní zakázky, které nebyly zahrnuty v původním závazku ze smlouvy na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výběrovém řízení,
b) by způsobila zadavateli značné obtíže nebo výrazné zvýšení nákladů a
</t>
    </r>
    <r>
      <rPr>
        <sz val="8"/>
        <rFont val="Calibri"/>
        <family val="2"/>
        <charset val="238"/>
        <scheme val="minor"/>
      </rPr>
      <t>c) hodnota</t>
    </r>
    <r>
      <rPr>
        <sz val="8"/>
        <color theme="1"/>
        <rFont val="Calibri"/>
        <family val="2"/>
        <charset val="238"/>
        <scheme val="minor"/>
      </rPr>
      <t xml:space="preserve"> dodatečných stavebních prací, služeb nebo dodávek nepřekročí 50 % původní hodnoty závazku; pokud bude provedeno více změn, je rozhodný součet hodnoty všech změn podle tohoto odstavce.</t>
    </r>
  </si>
  <si>
    <r>
      <t xml:space="preserve">Za podstatnou změnu závazku ze smlouvy na zakázku se nepovažuje změna,
a) jejíž potřeba vznikla v důsledku okolností, které zadavatel jednající s náležitou péčí nemohl předvídat,
b) nemění celkovou povahu zakázky a
</t>
    </r>
    <r>
      <rPr>
        <sz val="8"/>
        <rFont val="Calibri"/>
        <family val="2"/>
        <charset val="238"/>
        <scheme val="minor"/>
      </rPr>
      <t>c)</t>
    </r>
    <r>
      <rPr>
        <sz val="8"/>
        <color theme="1"/>
        <rFont val="Calibri"/>
        <family val="2"/>
        <charset val="238"/>
        <scheme val="minor"/>
      </rPr>
      <t xml:space="preserve"> hodnota změny nepřekročí 50 % původní hodnoty závazku; pokud bude provedeno více změn, je rozhodný součet hodnoty všech změn podle tohoto odstavce.</t>
    </r>
  </si>
  <si>
    <r>
      <t xml:space="preserve">Pro účely výpočtu hodnoty změny nebo cenového nárůstu se původní hodnotou závazku rozumí cena sjednaná ve smlouvě na veřejnou zakázku upravená v souladu s ustanoveními o změně ceny, obsahuje-li smlouva na veřejnou zakázku taková </t>
    </r>
    <r>
      <rPr>
        <sz val="8"/>
        <rFont val="Calibri"/>
        <family val="2"/>
        <charset val="238"/>
        <scheme val="minor"/>
      </rPr>
      <t xml:space="preserve">ustanovení. 
Celkový cenový nárůst související se změnami podle odst. 9.2.3 a 9.2.4 při odečtení stavebních prací, služeb nebo dodávek, které nebyly s ohledem na tyto změny realizovány, nepřesáhne 30 % původní hodnoty závazku. </t>
    </r>
  </si>
  <si>
    <t xml:space="preserve">Za podstatnou změnu závazku ze smlouvy na zakázku se nepovažuje uplatnění vyhrazených změn závazku ze smlouvy na zakázku, pokud jsou podmínky pro tuto změnu a její obsah jednoznačně vymezeny a změna nemění celkovou povahu zakázky. Taková změna se může týkat rozsahu dodávek, služeb nebo stavebních prací, ceny nebo jiných obchodních nebo technických podmínek (může jít např. o inflační doložku).
</t>
  </si>
  <si>
    <r>
      <rPr>
        <b/>
        <i/>
        <sz val="8"/>
        <rFont val="Calibri"/>
        <family val="2"/>
        <charset val="238"/>
        <scheme val="minor"/>
      </rPr>
      <t>Za podstatnou změnu závazku ze smlouvy na veřejnou zakázku se nepovažuje uplatnění změn závazku vyhrazených podle § 100 odst. 1 .</t>
    </r>
    <r>
      <rPr>
        <i/>
        <sz val="8"/>
        <color theme="1"/>
        <rFont val="Calibri"/>
        <family val="2"/>
        <charset val="238"/>
        <scheme val="minor"/>
      </rPr>
      <t xml:space="preserve">
</t>
    </r>
    <r>
      <rPr>
        <i/>
        <sz val="8"/>
        <color rgb="FFFF0000"/>
        <rFont val="Calibri"/>
        <family val="2"/>
        <charset val="238"/>
        <scheme val="minor"/>
      </rPr>
      <t>*</t>
    </r>
    <r>
      <rPr>
        <i/>
        <sz val="8"/>
        <color theme="1"/>
        <rFont val="Calibri"/>
        <family val="2"/>
        <charset val="238"/>
        <scheme val="minor"/>
      </rPr>
      <t>Za podstatnou změnu závazku ze smlouvy na veřejnou zakázku se nepovažuje uplatnění vyhrazených změn závazku sjednaných ve smlouvě na veřejnou zakázku na základě zadávacích podmínek podle § 100 odst. 1.</t>
    </r>
  </si>
  <si>
    <r>
      <t xml:space="preserve">Za podstatnou změnu závazku ze smlouvy na veřejnou zakázku se nepovažují dodatečné stavební práce, služby nebo dodávky od dodavatele původní veřejné zakázky, které nebyly zahrnuty v původním závazku ze smlouvy na veřejnou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zadávacím řízení,
b) by způsobila zadavateli značné obtíže nebo výrazné zvýšení nákladů a
</t>
    </r>
    <r>
      <rPr>
        <sz val="8"/>
        <color rgb="FFFF0000"/>
        <rFont val="Calibri"/>
        <family val="2"/>
        <charset val="238"/>
        <scheme val="minor"/>
      </rPr>
      <t>*</t>
    </r>
    <r>
      <rPr>
        <sz val="8"/>
        <rFont val="Calibri"/>
        <family val="2"/>
        <charset val="238"/>
        <scheme val="minor"/>
      </rPr>
      <t xml:space="preserve">c) hodnota </t>
    </r>
    <r>
      <rPr>
        <sz val="8"/>
        <color theme="1"/>
        <rFont val="Calibri"/>
        <family val="2"/>
        <charset val="238"/>
        <scheme val="minor"/>
      </rPr>
      <t>dodatečných stavebních prací, služeb nebo dodávek nepřekročí 50 % původní hodnoty závazku; pokud bude provedeno více změn, je rozhodný součet hodnoty všech změn podle tohoto odstavce.</t>
    </r>
  </si>
  <si>
    <r>
      <t xml:space="preserve">Pro účely výpočtu hodnoty změny nebo cenového nárůstu se původní hodnotou závazku rozumí cena sjednaná ve smlouvě na veřejnou zakázku upravená v souladu s ustanoveními o změně ceny, obsahuje-li smlouva na veřejnou zakázku taková ustanovení. 
</t>
    </r>
    <r>
      <rPr>
        <b/>
        <sz val="8"/>
        <rFont val="Calibri"/>
        <family val="2"/>
        <charset val="238"/>
        <scheme val="minor"/>
      </rPr>
      <t xml:space="preserve">Cenový nárůst související se změnami podle odstavců 5 neb 6 při odečtení stavebních prací, služeb nebo dodávek, které nebyly s ohledem na tyto změny realizovány, nesmí přesáhnout  30 % původní hodnoty závazku; pokud bude provedeno více změn, je rozhodný součet cenových nárůstů všech změn podle odstavců 5 a 6. </t>
    </r>
    <r>
      <rPr>
        <sz val="8"/>
        <color theme="1"/>
        <rFont val="Calibri"/>
        <family val="2"/>
        <charset val="238"/>
        <scheme val="minor"/>
      </rPr>
      <t xml:space="preserve">
</t>
    </r>
    <r>
      <rPr>
        <sz val="8"/>
        <color rgb="FFFF0000"/>
        <rFont val="Calibri"/>
        <family val="2"/>
        <charset val="238"/>
        <scheme val="minor"/>
      </rPr>
      <t>*</t>
    </r>
    <r>
      <rPr>
        <sz val="8"/>
        <rFont val="Calibri"/>
        <family val="2"/>
        <charset val="238"/>
        <scheme val="minor"/>
      </rPr>
      <t>Celkový</t>
    </r>
    <r>
      <rPr>
        <sz val="8"/>
        <color theme="1"/>
        <rFont val="Calibri"/>
        <family val="2"/>
        <charset val="238"/>
        <scheme val="minor"/>
      </rPr>
      <t xml:space="preserve"> cenový nárůst související se změnami podle odstavců 5 a 6 při odečtení stavebních prací, služeb nebo dodávek, které nebyly s ohledem na tyto změny realizovány, nepřesáhne 30 % původní hodnoty závazku.</t>
    </r>
  </si>
  <si>
    <r>
      <t xml:space="preserve">Podstatnou změnou závazku ze smlouvy na veřejnou zakázku je také nahrazení dodavatele jiným dodavatelem. Nahrazení dodavatele jiným dodavatelem je však možné
</t>
    </r>
    <r>
      <rPr>
        <b/>
        <sz val="8"/>
        <rFont val="Calibri"/>
        <family val="2"/>
        <charset val="238"/>
        <scheme val="minor"/>
      </rPr>
      <t>a) v případě uplatnění změn závazku vyhrazených podle § 100 odst. 2 , nebo</t>
    </r>
    <r>
      <rPr>
        <sz val="8"/>
        <color theme="1"/>
        <rFont val="Calibri"/>
        <family val="2"/>
        <charset val="238"/>
        <scheme val="minor"/>
      </rPr>
      <t xml:space="preserve">
</t>
    </r>
    <r>
      <rPr>
        <sz val="8"/>
        <color rgb="FFFF0000"/>
        <rFont val="Calibri"/>
        <family val="2"/>
        <charset val="238"/>
        <scheme val="minor"/>
      </rPr>
      <t>*</t>
    </r>
    <r>
      <rPr>
        <sz val="8"/>
        <color theme="1"/>
        <rFont val="Calibri"/>
        <family val="2"/>
        <charset val="238"/>
        <scheme val="minor"/>
      </rPr>
      <t>a) v případě uplatnění vyhrazených změn závazku sjednaných ve smlouvě na veřejnou zakázku na základě zadávacích podmínek podle § 100 odst. 2,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zadávacího řízení.</t>
    </r>
  </si>
  <si>
    <t>Cena plnění ze smlouvy/dodatku</t>
  </si>
  <si>
    <t>termín plnění ve znění smlouvy/dodatku</t>
  </si>
  <si>
    <t>Dodatek/změna</t>
  </si>
  <si>
    <t>Platnost od 1. 12. 2023</t>
  </si>
  <si>
    <t xml:space="preserve">Absolutní hodnota všech změn závazku ze smlouvy v % v mezidobí 16.07.2023 - 21.03.2024 </t>
  </si>
  <si>
    <t>CELKEM do 21.03.2024</t>
  </si>
  <si>
    <t>*nerelevantní pro změny provedené/zasmluvněné od 22.3.2024</t>
  </si>
  <si>
    <t>Sloupec5</t>
  </si>
  <si>
    <t>Sloupec6</t>
  </si>
  <si>
    <r>
      <t>30%</t>
    </r>
    <r>
      <rPr>
        <b/>
        <sz val="11"/>
        <color rgb="FFFF0000"/>
        <rFont val="Calibri"/>
        <family val="2"/>
        <charset val="238"/>
        <scheme val="minor"/>
      </rPr>
      <t>*</t>
    </r>
  </si>
  <si>
    <t>Cenový nárůst všech změn závazku ze smlouvy v % do 21.03.2024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</si>
</sst>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7"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i/>
      <sz val="8"/>
      <color theme="1"/>
      <name val="Calibri"/>
      <family val="2"/>
      <charset val="238"/>
      <scheme val="minor"/>
    </font>
    <font>
      <b/>
      <sz val="12"/>
      <color theme="1"/>
      <name val="Calibri"/>
      <family val="2"/>
      <charset val="238"/>
      <scheme val="minor"/>
    </font>
    <font>
      <b/>
      <sz val="8"/>
      <color theme="1"/>
      <name val="Calibri"/>
      <family val="2"/>
      <charset val="238"/>
      <scheme val="minor"/>
    </font>
    <font>
      <sz val="10"/>
      <name val="Arial"/>
      <family val="2"/>
      <charset val="238"/>
    </font>
    <font>
      <b/>
      <sz val="24"/>
      <color rgb="FF0070C0"/>
      <name val="Arial"/>
      <family val="2"/>
      <charset val="238"/>
    </font>
    <font>
      <b/>
      <sz val="20"/>
      <color rgb="FF0070C0"/>
      <name val="Arial"/>
      <family val="2"/>
      <charset val="238"/>
    </font>
    <font>
      <sz val="11"/>
      <color rgb="FF0070C0"/>
      <name val="Arial"/>
      <family val="2"/>
      <charset val="238"/>
    </font>
    <font>
      <sz val="11"/>
      <color theme="1"/>
      <name val="Arial"/>
      <family val="2"/>
      <charset val="238"/>
    </font>
    <font>
      <b/>
      <sz val="11"/>
      <color theme="1"/>
      <name val="Arial"/>
      <family val="2"/>
      <charset val="238"/>
    </font>
    <font>
      <sz val="8"/>
      <color rgb="FFFF0000"/>
      <name val="Calibri"/>
      <family val="2"/>
      <charset val="238"/>
      <scheme val="minor"/>
    </font>
    <font>
      <i/>
      <sz val="8"/>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Calibri"/>
      <family val="2"/>
      <charset val="238"/>
      <scheme val="minor"/>
    </font>
    <font>
      <sz val="8"/>
      <name val="Calibri"/>
      <family val="2"/>
      <charset val="238"/>
      <scheme val="minor"/>
    </font>
    <font>
      <b/>
      <sz val="7"/>
      <color theme="1"/>
      <name val="Calibri"/>
      <family val="2"/>
      <charset val="238"/>
      <scheme val="minor"/>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sz val="11"/>
      <color theme="1"/>
      <name val="Cambria"/>
      <family val="1"/>
      <charset val="238"/>
      <scheme val="major"/>
    </font>
    <font>
      <b/>
      <sz val="10"/>
      <name val="Cambria"/>
      <family val="1"/>
      <charset val="238"/>
      <scheme val="major"/>
    </font>
    <font>
      <b/>
      <sz val="8"/>
      <name val="Calibri"/>
      <family val="2"/>
      <charset val="238"/>
      <scheme val="minor"/>
    </font>
    <font>
      <b/>
      <i/>
      <sz val="8"/>
      <name val="Calibri"/>
      <family val="2"/>
      <charset val="23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6" fillId="0" borderId="0"/>
    <xf numFmtId="0" fontId="6" fillId="0" borderId="0"/>
  </cellStyleXfs>
  <cellXfs count="133">
    <xf numFmtId="0" fontId="0" fillId="0" borderId="0" xfId="0"/>
    <xf numFmtId="0" fontId="6" fillId="0" borderId="0" xfId="1"/>
    <xf numFmtId="0" fontId="6" fillId="0" borderId="0" xfId="1" applyAlignment="1">
      <alignment vertical="center"/>
    </xf>
    <xf numFmtId="0" fontId="10" fillId="0" borderId="0" xfId="0" applyFont="1"/>
    <xf numFmtId="0" fontId="11" fillId="0" borderId="0" xfId="0" applyFont="1"/>
    <xf numFmtId="14" fontId="0" fillId="0" borderId="0" xfId="0" applyNumberFormat="1"/>
    <xf numFmtId="0" fontId="0" fillId="6" borderId="0" xfId="0" applyFill="1" applyProtection="1">
      <protection locked="0"/>
    </xf>
    <xf numFmtId="0" fontId="0" fillId="0" borderId="0" xfId="0" applyProtection="1">
      <protection locked="0"/>
    </xf>
    <xf numFmtId="0" fontId="2" fillId="5" borderId="2" xfId="0" applyFont="1"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Alignment="1" applyProtection="1">
      <alignment horizontal="center"/>
      <protection locked="0"/>
    </xf>
    <xf numFmtId="0" fontId="0" fillId="5" borderId="9" xfId="0" applyFill="1" applyBorder="1" applyProtection="1">
      <protection locked="0"/>
    </xf>
    <xf numFmtId="0" fontId="0" fillId="6" borderId="10" xfId="0" applyFill="1" applyBorder="1" applyProtection="1">
      <protection locked="0"/>
    </xf>
    <xf numFmtId="0" fontId="5" fillId="2" borderId="2" xfId="0" applyFont="1" applyFill="1" applyBorder="1" applyAlignment="1" applyProtection="1">
      <alignment horizontal="center" vertical="center" textRotation="90"/>
      <protection locked="0"/>
    </xf>
    <xf numFmtId="0" fontId="1" fillId="2" borderId="1"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5" fillId="2" borderId="2" xfId="0" applyFont="1" applyFill="1" applyBorder="1" applyAlignment="1" applyProtection="1">
      <alignment horizontal="center" wrapText="1"/>
      <protection locked="0"/>
    </xf>
    <xf numFmtId="0" fontId="14" fillId="6" borderId="0" xfId="0" applyFont="1" applyFill="1" applyProtection="1">
      <protection locked="0"/>
    </xf>
    <xf numFmtId="0" fontId="0" fillId="6" borderId="0" xfId="0" applyFill="1"/>
    <xf numFmtId="0" fontId="0" fillId="6" borderId="0" xfId="0" applyFill="1" applyAlignment="1">
      <alignment horizontal="center"/>
    </xf>
    <xf numFmtId="0" fontId="1" fillId="6" borderId="0" xfId="0" applyFont="1" applyFill="1"/>
    <xf numFmtId="164" fontId="1" fillId="2" borderId="1" xfId="0" applyNumberFormat="1" applyFont="1" applyFill="1" applyBorder="1"/>
    <xf numFmtId="0" fontId="3" fillId="0" borderId="1" xfId="0" applyFont="1" applyBorder="1" applyAlignment="1" applyProtection="1">
      <alignment horizontal="center" wrapText="1"/>
      <protection locked="0"/>
    </xf>
    <xf numFmtId="14" fontId="0" fillId="0" borderId="0" xfId="0" applyNumberFormat="1" applyProtection="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 fillId="6" borderId="11" xfId="0" applyFont="1" applyFill="1" applyBorder="1"/>
    <xf numFmtId="0" fontId="2" fillId="6" borderId="11" xfId="0" applyFont="1" applyFill="1" applyBorder="1" applyAlignment="1">
      <alignment horizontal="center"/>
    </xf>
    <xf numFmtId="9" fontId="1" fillId="2" borderId="1" xfId="0" applyNumberFormat="1" applyFont="1" applyFill="1" applyBorder="1" applyAlignment="1">
      <alignment horizontal="center" wrapText="1"/>
    </xf>
    <xf numFmtId="164" fontId="0" fillId="0" borderId="11" xfId="0" applyNumberFormat="1" applyBorder="1"/>
    <xf numFmtId="0" fontId="0" fillId="0" borderId="1" xfId="0" applyBorder="1" applyAlignment="1">
      <alignment horizontal="center" vertical="center"/>
    </xf>
    <xf numFmtId="1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lignment vertical="center"/>
    </xf>
    <xf numFmtId="164" fontId="0" fillId="0" borderId="1" xfId="0" applyNumberFormat="1" applyBorder="1" applyProtection="1">
      <protection locked="0"/>
    </xf>
    <xf numFmtId="164" fontId="0" fillId="0" borderId="1" xfId="0" applyNumberFormat="1" applyBorder="1"/>
    <xf numFmtId="14" fontId="0" fillId="5" borderId="2" xfId="0" applyNumberFormat="1" applyFill="1" applyBorder="1" applyAlignment="1" applyProtection="1">
      <alignment vertical="center"/>
      <protection locked="0"/>
    </xf>
    <xf numFmtId="14" fontId="0" fillId="5" borderId="1" xfId="0" applyNumberFormat="1" applyFill="1" applyBorder="1" applyAlignment="1" applyProtection="1">
      <alignment vertical="center"/>
      <protection locked="0"/>
    </xf>
    <xf numFmtId="164" fontId="0" fillId="0" borderId="8" xfId="0" applyNumberFormat="1" applyBorder="1" applyAlignment="1" applyProtection="1">
      <alignment vertical="center"/>
      <protection locked="0"/>
    </xf>
    <xf numFmtId="0" fontId="16" fillId="2" borderId="2" xfId="0" applyFont="1" applyFill="1" applyBorder="1" applyAlignment="1" applyProtection="1">
      <alignment horizontal="center" vertical="center" wrapText="1"/>
      <protection locked="0"/>
    </xf>
    <xf numFmtId="9" fontId="1" fillId="2" borderId="1" xfId="0" applyNumberFormat="1" applyFont="1" applyFill="1" applyBorder="1" applyAlignment="1">
      <alignment horizontal="center"/>
    </xf>
    <xf numFmtId="0" fontId="0" fillId="0" borderId="1" xfId="0" applyBorder="1"/>
    <xf numFmtId="0" fontId="0" fillId="6" borderId="1" xfId="0" applyFill="1" applyBorder="1"/>
    <xf numFmtId="0" fontId="0" fillId="4" borderId="3" xfId="0" applyFill="1" applyBorder="1"/>
    <xf numFmtId="0" fontId="0" fillId="4" borderId="6" xfId="0" applyFill="1" applyBorder="1"/>
    <xf numFmtId="0" fontId="0" fillId="5" borderId="2" xfId="0" applyFill="1" applyBorder="1"/>
    <xf numFmtId="0" fontId="0" fillId="5" borderId="1" xfId="0" applyFill="1" applyBorder="1"/>
    <xf numFmtId="0" fontId="0" fillId="5" borderId="9" xfId="0" applyFill="1" applyBorder="1"/>
    <xf numFmtId="0" fontId="0" fillId="6" borderId="10" xfId="0" applyFill="1" applyBorder="1"/>
    <xf numFmtId="0" fontId="1" fillId="2" borderId="2" xfId="0" applyFont="1" applyFill="1" applyBorder="1" applyAlignment="1">
      <alignment wrapText="1"/>
    </xf>
    <xf numFmtId="0" fontId="1" fillId="2" borderId="1" xfId="0" applyFont="1" applyFill="1" applyBorder="1" applyAlignment="1">
      <alignment wrapText="1"/>
    </xf>
    <xf numFmtId="0" fontId="2" fillId="0" borderId="1" xfId="0" applyFont="1" applyBorder="1" applyAlignment="1">
      <alignment horizontal="center" vertical="center" wrapText="1"/>
    </xf>
    <xf numFmtId="0" fontId="14" fillId="6" borderId="0" xfId="0" applyFont="1" applyFill="1"/>
    <xf numFmtId="0" fontId="4" fillId="6" borderId="0" xfId="0" applyFont="1" applyFill="1" applyAlignment="1">
      <alignment horizontal="center" vertical="center" textRotation="90"/>
    </xf>
    <xf numFmtId="0" fontId="5" fillId="2" borderId="1" xfId="0" applyFont="1" applyFill="1" applyBorder="1" applyAlignment="1">
      <alignment horizontal="center" vertical="center" wrapText="1"/>
    </xf>
    <xf numFmtId="10" fontId="0" fillId="6" borderId="1" xfId="0" applyNumberFormat="1" applyFill="1" applyBorder="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10" fontId="0" fillId="6" borderId="0" xfId="0" applyNumberFormat="1" applyFill="1" applyAlignment="1">
      <alignment horizontal="center" vertical="center"/>
    </xf>
    <xf numFmtId="0" fontId="12" fillId="6" borderId="0" xfId="0" applyFont="1" applyFill="1" applyAlignment="1" applyProtection="1">
      <alignment horizontal="center" wrapText="1"/>
      <protection locked="0"/>
    </xf>
    <xf numFmtId="0" fontId="5" fillId="2" borderId="8" xfId="0" applyFont="1" applyFill="1" applyBorder="1" applyAlignment="1">
      <alignment horizontal="center" vertical="center" wrapText="1"/>
    </xf>
    <xf numFmtId="0" fontId="5" fillId="0" borderId="0" xfId="0" applyFont="1" applyAlignment="1" applyProtection="1">
      <alignment vertical="center" textRotation="90"/>
      <protection locked="0"/>
    </xf>
    <xf numFmtId="0" fontId="4" fillId="0" borderId="0" xfId="0" applyFont="1" applyAlignment="1" applyProtection="1">
      <alignment vertical="center" textRotation="90"/>
      <protection locked="0"/>
    </xf>
    <xf numFmtId="10" fontId="0" fillId="6" borderId="1" xfId="0" applyNumberFormat="1" applyFill="1" applyBorder="1" applyAlignment="1">
      <alignment horizontal="center" vertical="center" wrapText="1"/>
    </xf>
    <xf numFmtId="10" fontId="0" fillId="0" borderId="1" xfId="0" applyNumberFormat="1" applyBorder="1" applyAlignment="1">
      <alignment horizontal="center" vertical="center"/>
    </xf>
    <xf numFmtId="0" fontId="18" fillId="2" borderId="1" xfId="0" applyFont="1" applyFill="1" applyBorder="1" applyAlignment="1">
      <alignment horizontal="center" vertical="center" wrapText="1"/>
    </xf>
    <xf numFmtId="0" fontId="22" fillId="0" borderId="0" xfId="1" applyFont="1"/>
    <xf numFmtId="0" fontId="21" fillId="0" borderId="0" xfId="1" applyFont="1" applyAlignment="1">
      <alignment wrapText="1"/>
    </xf>
    <xf numFmtId="0" fontId="24" fillId="0" borderId="0" xfId="2" applyFont="1"/>
    <xf numFmtId="0" fontId="24" fillId="0" borderId="0" xfId="1" applyFont="1"/>
    <xf numFmtId="0" fontId="0" fillId="6" borderId="0" xfId="0" applyNumberFormat="1" applyFill="1" applyAlignment="1">
      <alignment horizontal="center" vertical="center"/>
    </xf>
    <xf numFmtId="0" fontId="0" fillId="6" borderId="0" xfId="0" applyFill="1" applyProtection="1"/>
    <xf numFmtId="164" fontId="0" fillId="6" borderId="0" xfId="0" applyNumberFormat="1" applyFill="1" applyAlignment="1">
      <alignment horizontal="center" vertical="center"/>
    </xf>
    <xf numFmtId="164" fontId="0" fillId="6" borderId="0" xfId="0" applyNumberFormat="1" applyFill="1" applyProtection="1">
      <protection locked="0"/>
    </xf>
    <xf numFmtId="0" fontId="8" fillId="0" borderId="0" xfId="1" applyFont="1" applyAlignment="1">
      <alignment horizontal="center"/>
    </xf>
    <xf numFmtId="0" fontId="9" fillId="0" borderId="0" xfId="1" applyFont="1" applyAlignment="1">
      <alignment horizontal="center" vertical="center"/>
    </xf>
    <xf numFmtId="0" fontId="7" fillId="0" borderId="0" xfId="1" applyFont="1" applyAlignment="1">
      <alignment horizontal="center"/>
    </xf>
    <xf numFmtId="0" fontId="23" fillId="7" borderId="0" xfId="0" applyFont="1" applyFill="1" applyAlignment="1"/>
    <xf numFmtId="0" fontId="21" fillId="0" borderId="0" xfId="1" applyFont="1" applyAlignment="1">
      <alignment horizontal="center"/>
    </xf>
    <xf numFmtId="0" fontId="6" fillId="0" borderId="0" xfId="1" applyAlignment="1">
      <alignment horizontal="center" vertical="center"/>
    </xf>
    <xf numFmtId="0" fontId="19" fillId="0" borderId="0" xfId="1" applyFont="1" applyAlignment="1">
      <alignment horizontal="center"/>
    </xf>
    <xf numFmtId="0" fontId="6" fillId="0" borderId="0" xfId="1" applyAlignment="1">
      <alignment horizontal="center"/>
    </xf>
    <xf numFmtId="0" fontId="20" fillId="0" borderId="0" xfId="1" applyFont="1" applyAlignment="1">
      <alignment horizontal="center"/>
    </xf>
    <xf numFmtId="0" fontId="19" fillId="0" borderId="0" xfId="1" applyFont="1" applyAlignment="1">
      <alignment horizontal="center" wrapText="1"/>
    </xf>
    <xf numFmtId="0" fontId="2" fillId="0" borderId="1" xfId="0" applyFont="1" applyBorder="1" applyAlignment="1">
      <alignment horizontal="center" vertical="center" wrapText="1"/>
    </xf>
    <xf numFmtId="164" fontId="0" fillId="5" borderId="8" xfId="0" applyNumberFormat="1" applyFill="1" applyBorder="1" applyAlignment="1" applyProtection="1">
      <alignment horizontal="right" vertical="center"/>
      <protection locked="0"/>
    </xf>
    <xf numFmtId="164" fontId="0" fillId="5" borderId="10" xfId="0" applyNumberFormat="1" applyFill="1" applyBorder="1" applyAlignment="1" applyProtection="1">
      <alignment horizontal="right" vertical="center"/>
      <protection locked="0"/>
    </xf>
    <xf numFmtId="164"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2" fillId="0" borderId="9"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3" fillId="3" borderId="8" xfId="0" applyFont="1"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10"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1" fillId="6" borderId="0" xfId="0" applyFont="1" applyFill="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4" fillId="6" borderId="13" xfId="0" applyFont="1" applyFill="1" applyBorder="1" applyAlignment="1">
      <alignment horizontal="center" vertical="center" textRotation="90"/>
    </xf>
    <xf numFmtId="0" fontId="4" fillId="6" borderId="0" xfId="0" applyFont="1" applyFill="1" applyAlignment="1">
      <alignment horizontal="center" vertical="center" textRotation="90"/>
    </xf>
    <xf numFmtId="0" fontId="3" fillId="0" borderId="1" xfId="0" applyFont="1" applyBorder="1" applyAlignment="1">
      <alignment horizontal="center" vertical="center" wrapText="1"/>
    </xf>
    <xf numFmtId="0" fontId="0" fillId="0" borderId="1" xfId="0" applyBorder="1" applyAlignment="1" applyProtection="1">
      <alignment horizontal="center"/>
      <protection locked="0"/>
    </xf>
    <xf numFmtId="0" fontId="0" fillId="4" borderId="3"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2" fillId="4" borderId="3" xfId="0" applyFont="1" applyFill="1" applyBorder="1" applyAlignment="1" applyProtection="1">
      <alignment horizontal="center" textRotation="90"/>
      <protection locked="0"/>
    </xf>
    <xf numFmtId="0" fontId="2" fillId="4" borderId="6" xfId="0" applyFont="1" applyFill="1" applyBorder="1" applyAlignment="1" applyProtection="1">
      <alignment horizontal="center" textRotation="90"/>
      <protection locked="0"/>
    </xf>
    <xf numFmtId="0" fontId="2" fillId="4" borderId="9" xfId="0" applyFont="1" applyFill="1" applyBorder="1" applyAlignment="1" applyProtection="1">
      <alignment horizontal="center" wrapText="1"/>
      <protection locked="0"/>
    </xf>
    <xf numFmtId="0" fontId="2" fillId="4" borderId="2" xfId="0" applyFont="1" applyFill="1" applyBorder="1" applyAlignment="1" applyProtection="1">
      <alignment horizontal="center" wrapText="1"/>
      <protection locked="0"/>
    </xf>
    <xf numFmtId="164" fontId="0" fillId="5" borderId="3" xfId="0" applyNumberFormat="1" applyFill="1" applyBorder="1" applyAlignment="1" applyProtection="1">
      <alignment horizontal="right" vertical="center"/>
      <protection locked="0"/>
    </xf>
    <xf numFmtId="164" fontId="0" fillId="5" borderId="4" xfId="0" applyNumberFormat="1" applyFill="1" applyBorder="1" applyAlignment="1" applyProtection="1">
      <alignment horizontal="right" vertical="center"/>
      <protection locked="0"/>
    </xf>
    <xf numFmtId="0" fontId="0" fillId="4" borderId="1" xfId="0" applyFill="1" applyBorder="1" applyAlignment="1" applyProtection="1">
      <alignment horizontal="center" wrapText="1"/>
      <protection locked="0"/>
    </xf>
    <xf numFmtId="0" fontId="4" fillId="0" borderId="0" xfId="0" applyFont="1" applyAlignment="1" applyProtection="1">
      <alignment horizontal="center" vertical="center" textRotation="90"/>
      <protection locked="0"/>
    </xf>
    <xf numFmtId="0" fontId="1" fillId="0" borderId="0" xfId="0" applyFont="1" applyAlignment="1" applyProtection="1">
      <alignment horizontal="center"/>
      <protection locked="0"/>
    </xf>
    <xf numFmtId="0" fontId="5" fillId="2" borderId="1" xfId="0" applyFont="1" applyFill="1" applyBorder="1" applyAlignment="1">
      <alignment horizontal="center" vertical="center" wrapText="1"/>
    </xf>
    <xf numFmtId="0" fontId="4" fillId="0" borderId="13" xfId="0" applyFont="1" applyBorder="1" applyAlignment="1">
      <alignment horizontal="center" vertical="center" textRotation="90"/>
    </xf>
    <xf numFmtId="0" fontId="4" fillId="0" borderId="13" xfId="0" applyFont="1" applyBorder="1" applyAlignment="1" applyProtection="1">
      <alignment horizontal="center" vertical="center" textRotation="90"/>
      <protection locked="0"/>
    </xf>
    <xf numFmtId="0" fontId="17" fillId="0" borderId="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3">
    <cellStyle name="Normální" xfId="0" builtinId="0"/>
    <cellStyle name="Normální 2 2" xfId="1" xr:uid="{41C80F30-5B34-4678-8855-31F4564D3684}"/>
    <cellStyle name="Normální 3" xfId="2" xr:uid="{8FD8FD1B-8CE0-4B3B-B6F5-5BE585DB7C37}"/>
  </cellStyles>
  <dxfs count="48">
    <dxf>
      <numFmt numFmtId="164" formatCode="#,##0.00\ &quot;Kč&quot;"/>
      <fill>
        <patternFill patternType="solid">
          <fgColor indexed="64"/>
          <bgColor theme="0"/>
        </patternFill>
      </fill>
      <protection locked="0" hidden="0"/>
    </dxf>
    <dxf>
      <numFmt numFmtId="164" formatCode="#,##0.00\ &quot;Kč&quot;"/>
      <fill>
        <patternFill patternType="solid">
          <fgColor indexed="64"/>
          <bgColor theme="0"/>
        </patternFill>
      </fill>
      <alignment horizontal="center" vertical="center" textRotation="0" wrapText="0" indent="0" justifyLastLine="0" shrinkToFit="0" readingOrder="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0" formatCode="General"/>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64" formatCode="#,##0.00\ &quot;Kč&quot;"/>
      <fill>
        <patternFill patternType="solid">
          <fgColor indexed="64"/>
          <bgColor theme="0"/>
        </patternFill>
      </fill>
      <protection locked="0" hidden="0"/>
    </dxf>
    <dxf>
      <numFmt numFmtId="164" formatCode="#,##0.00\ &quot;Kč&quot;"/>
      <fill>
        <patternFill patternType="solid">
          <fgColor indexed="64"/>
          <bgColor theme="0"/>
        </patternFill>
      </fill>
      <alignment horizontal="center" vertical="center" textRotation="0" wrapText="0" indent="0" justifyLastLine="0" shrinkToFit="0" readingOrder="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0" formatCode="General"/>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fill>
        <patternFill>
          <bgColor rgb="FF92D050"/>
        </patternFill>
      </fill>
    </dxf>
    <dxf>
      <fill>
        <patternFill>
          <bgColor rgb="FF92D050"/>
        </patternFill>
      </fill>
    </dxf>
    <dxf>
      <font>
        <color rgb="FFC00000"/>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628586</xdr:colOff>
      <xdr:row>0</xdr:row>
      <xdr:rowOff>19243</xdr:rowOff>
    </xdr:from>
    <xdr:to>
      <xdr:col>11</xdr:col>
      <xdr:colOff>62858</xdr:colOff>
      <xdr:row>3</xdr:row>
      <xdr:rowOff>99580</xdr:rowOff>
    </xdr:to>
    <xdr:pic>
      <xdr:nvPicPr>
        <xdr:cNvPr id="2" name="Obrázek 1" descr="C:\Users\paldav\Desktop\Loga\Logolinky\RGB\JPG\IROP_CZ_RO_B_C RGB_malý.jpg">
          <a:extLst>
            <a:ext uri="{FF2B5EF4-FFF2-40B4-BE49-F238E27FC236}">
              <a16:creationId xmlns:a16="http://schemas.microsoft.com/office/drawing/2014/main" id="{1565766E-C59E-43BD-AB73-B31D07B65BF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4" b="9734"/>
        <a:stretch/>
      </xdr:blipFill>
      <xdr:spPr bwMode="auto">
        <a:xfrm>
          <a:off x="1911414" y="19243"/>
          <a:ext cx="5207000" cy="6191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B5AD87-BB9E-4C75-8D99-2F8FB85B8A4A}" name="Tabulka1" displayName="Tabulka1" ref="L54:M65" totalsRowShown="0" headerRowDxfId="37" tableBorderDxfId="36">
  <autoFilter ref="L54:M65" xr:uid="{5EB5AD87-BB9E-4C75-8D99-2F8FB85B8A4A}"/>
  <tableColumns count="2">
    <tableColumn id="1" xr3:uid="{DFF2A181-53C1-4145-A540-773EA0404E63}" name="Sloupec1" dataDxfId="35">
      <calculatedColumnFormula>IF(E55=0,0,IF(E55&lt;'Rozhodné datum'!$B$3,"ANO","NE"))</calculatedColumnFormula>
    </tableColumn>
    <tableColumn id="2" xr3:uid="{B67C9B58-F454-4E33-B240-2C05B83FD47B}" name="Sloupec2" dataDxfId="34">
      <calculatedColumnFormula>IF(L55="ANO",J55,0)</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2025C8-3A17-4D3D-A26C-98E979DBAFF4}" name="Tabulka4" displayName="Tabulka4" ref="L66:M77" totalsRowShown="0" headerRowDxfId="33" tableBorderDxfId="32">
  <autoFilter ref="L66:M77" xr:uid="{062025C8-3A17-4D3D-A26C-98E979DBAFF4}"/>
  <tableColumns count="2">
    <tableColumn id="1" xr3:uid="{B035D6E7-59C2-4D0C-82A1-13A0A50ED2E2}" name="Sloupec1" dataDxfId="31">
      <calculatedColumnFormula>IF(E67=0,0,IF(E67&lt;'Rozhodné datum'!$B$3,"ANO","NE"))</calculatedColumnFormula>
    </tableColumn>
    <tableColumn id="2" xr3:uid="{B03C4DEE-A3D1-4864-A281-F07EEC32C0F8}" name="Sloupec2" dataDxfId="30">
      <calculatedColumnFormula>IF(L67="ANO",J67,0)</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8D17D-110A-458A-8E00-C3ED3A7CA8A7}" name="Tabulka2" displayName="Tabulka2" ref="L47:Q58" totalsRowShown="0" headerRowDxfId="15" tableBorderDxfId="14">
  <autoFilter ref="L47:Q58" xr:uid="{1C08D17D-110A-458A-8E00-C3ED3A7CA8A7}"/>
  <tableColumns count="6">
    <tableColumn id="1" xr3:uid="{695D94FC-F7BB-4D0D-81E3-EDCD06F66131}" name="Sloupec1" dataDxfId="13">
      <calculatedColumnFormula>IF(E48=0,0,IF(E48&lt;'Rozhodné datum'!$B$3,"ANO","NE"))</calculatedColumnFormula>
    </tableColumn>
    <tableColumn id="2" xr3:uid="{CB256CC0-C175-4A85-A0A1-41314B3A72C2}" name="Sloupec2" dataDxfId="12">
      <calculatedColumnFormula>IF(L48="ANO",J48,0)</calculatedColumnFormula>
    </tableColumn>
    <tableColumn id="3" xr3:uid="{FAFBA88D-082D-4776-AAB5-9BB2A652F19A}" name="Sloupec3" dataDxfId="11">
      <calculatedColumnFormula>IF(E48=0,0,IF(E48&lt;'Rozhodné datum'!$B$4,"ANO","NE"))</calculatedColumnFormula>
    </tableColumn>
    <tableColumn id="4" xr3:uid="{7D7806E0-6B2B-42DD-A57E-29ED4A110D77}" name="Sloupec4" dataDxfId="10">
      <calculatedColumnFormula>IF(Tabulka2[[#This Row],[Sloupec1]]="ANO",0,IF(N48="ANO",J48,0))</calculatedColumnFormula>
    </tableColumn>
    <tableColumn id="5" xr3:uid="{8A5E9D6E-14EE-4F5E-AF35-E179AD5DD3A7}" name="Sloupec5" dataDxfId="9">
      <calculatedColumnFormula>IF(Tabulka2[[#This Row],[Sloupec3]]="ANO",F48,0)</calculatedColumnFormula>
    </tableColumn>
    <tableColumn id="6" xr3:uid="{3CACDF21-E26E-4B5D-B929-6305549191F0}" name="Sloupec6" dataDxfId="8">
      <calculatedColumnFormula>IF(Tabulka2[[#This Row],[Sloupec3]]="ANO",G48,0)</calculatedColumnFormula>
    </tableColumn>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98272A-1BC7-4C6D-8639-BB1C3BAE4616}" name="Tabulka3" displayName="Tabulka3" ref="L59:Q70" totalsRowShown="0" headerRowDxfId="7" tableBorderDxfId="6">
  <autoFilter ref="L59:Q70" xr:uid="{D798272A-1BC7-4C6D-8639-BB1C3BAE4616}"/>
  <tableColumns count="6">
    <tableColumn id="1" xr3:uid="{07526C66-3BFD-4E8A-9B71-A122B3F10B8F}" name="Sloupec1" dataDxfId="5">
      <calculatedColumnFormula>IF(E60=0,0,IF(E60&lt;'Rozhodné datum'!$B$3,"ANO","NE"))</calculatedColumnFormula>
    </tableColumn>
    <tableColumn id="2" xr3:uid="{B16814BC-16C3-47EA-8B47-F066F862A0BD}" name="Sloupec2" dataDxfId="4">
      <calculatedColumnFormula>IF(L60="ANO",J60,0)</calculatedColumnFormula>
    </tableColumn>
    <tableColumn id="3" xr3:uid="{272EB3D1-179C-4177-BB07-1B319991429C}" name="Sloupec3" dataDxfId="3">
      <calculatedColumnFormula>IF(E60=0,0,IF(E60&lt;'Rozhodné datum'!$B$4,"ANO","NE"))</calculatedColumnFormula>
    </tableColumn>
    <tableColumn id="4" xr3:uid="{14256E7A-3924-4C7D-8755-C8D40A82912D}" name="Sloupec4" dataDxfId="2">
      <calculatedColumnFormula>IF(Tabulka3[[#This Row],[Sloupec1]]="ANO",0,IF(N60="ANO",J60,0))</calculatedColumnFormula>
    </tableColumn>
    <tableColumn id="5" xr3:uid="{522E450E-4CF4-4555-ADF7-CCBED6ADF308}" name="Sloupec5" dataDxfId="1">
      <calculatedColumnFormula>IF(Tabulka3[[#This Row],[Sloupec3]]="ANO",F60,0)</calculatedColumnFormula>
    </tableColumn>
    <tableColumn id="6" xr3:uid="{44596F73-E9F7-49BB-9B7A-4C0069D8313B}" name="Sloupec6" dataDxfId="0">
      <calculatedColumnFormula>IF(Tabulka3[[#This Row],[Sloupec3]]="ANO",G60,0)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99" zoomScaleNormal="99" workbookViewId="0">
      <selection activeCell="A19" sqref="A19:N20"/>
    </sheetView>
  </sheetViews>
  <sheetFormatPr defaultColWidth="9.140625" defaultRowHeight="14.25" x14ac:dyDescent="0.2"/>
  <cols>
    <col min="1" max="16384" width="9.140625" style="3"/>
  </cols>
  <sheetData>
    <row r="1" spans="1:14" x14ac:dyDescent="0.2">
      <c r="A1" s="82"/>
      <c r="B1" s="82"/>
      <c r="C1" s="82"/>
      <c r="D1" s="82"/>
      <c r="E1" s="82"/>
      <c r="F1" s="82"/>
      <c r="G1" s="82"/>
      <c r="H1" s="82"/>
      <c r="I1" s="82"/>
      <c r="J1" s="82"/>
      <c r="K1" s="82"/>
      <c r="L1" s="82"/>
      <c r="M1" s="82"/>
      <c r="N1" s="82"/>
    </row>
    <row r="2" spans="1:14" x14ac:dyDescent="0.2">
      <c r="A2" s="82"/>
      <c r="B2" s="82"/>
      <c r="C2" s="82"/>
      <c r="D2" s="82"/>
      <c r="E2" s="82"/>
      <c r="F2" s="82"/>
      <c r="G2" s="82"/>
      <c r="H2" s="82"/>
      <c r="I2" s="82"/>
      <c r="J2" s="82"/>
      <c r="K2" s="82"/>
      <c r="L2" s="82"/>
      <c r="M2" s="82"/>
      <c r="N2" s="82"/>
    </row>
    <row r="3" spans="1:14" x14ac:dyDescent="0.2">
      <c r="A3" s="82"/>
      <c r="B3" s="82"/>
      <c r="C3" s="82"/>
      <c r="D3" s="82"/>
      <c r="E3" s="82"/>
      <c r="F3" s="82"/>
      <c r="G3" s="82"/>
      <c r="H3" s="82"/>
      <c r="I3" s="82"/>
      <c r="J3" s="82"/>
      <c r="K3" s="82"/>
      <c r="L3" s="82"/>
      <c r="M3" s="82"/>
      <c r="N3" s="82"/>
    </row>
    <row r="4" spans="1:14" x14ac:dyDescent="0.2">
      <c r="A4" s="82"/>
      <c r="B4" s="82"/>
      <c r="C4" s="82"/>
      <c r="D4" s="82"/>
      <c r="E4" s="82"/>
      <c r="F4" s="82"/>
      <c r="G4" s="82"/>
      <c r="H4" s="82"/>
      <c r="I4" s="82"/>
      <c r="J4" s="82"/>
      <c r="K4" s="82"/>
      <c r="L4" s="82"/>
      <c r="M4" s="82"/>
      <c r="N4" s="82"/>
    </row>
    <row r="5" spans="1:14" x14ac:dyDescent="0.2">
      <c r="A5" s="2"/>
      <c r="B5" s="2"/>
      <c r="C5" s="2"/>
      <c r="D5" s="2"/>
      <c r="E5" s="2"/>
      <c r="F5" s="2"/>
      <c r="G5" s="2"/>
      <c r="H5" s="2"/>
      <c r="I5" s="2"/>
      <c r="J5" s="2"/>
      <c r="K5" s="2"/>
      <c r="L5" s="2"/>
      <c r="M5" s="2"/>
      <c r="N5" s="2"/>
    </row>
    <row r="6" spans="1:14" ht="25.5" x14ac:dyDescent="0.35">
      <c r="A6" s="83" t="s">
        <v>0</v>
      </c>
      <c r="B6" s="83"/>
      <c r="C6" s="83"/>
      <c r="D6" s="83"/>
      <c r="E6" s="83"/>
      <c r="F6" s="83"/>
      <c r="G6" s="83"/>
      <c r="H6" s="83"/>
      <c r="I6" s="83"/>
      <c r="J6" s="83"/>
      <c r="K6" s="83"/>
      <c r="L6" s="83"/>
      <c r="M6" s="83"/>
      <c r="N6" s="83"/>
    </row>
    <row r="7" spans="1:14" x14ac:dyDescent="0.2">
      <c r="A7" s="2"/>
      <c r="B7" s="2"/>
      <c r="C7" s="2"/>
      <c r="D7" s="2"/>
      <c r="E7" s="2"/>
      <c r="F7" s="2"/>
      <c r="G7" s="2"/>
      <c r="H7" s="2"/>
      <c r="I7" s="2"/>
      <c r="J7" s="2"/>
      <c r="K7" s="2"/>
      <c r="L7" s="2"/>
      <c r="M7" s="2"/>
      <c r="N7" s="2"/>
    </row>
    <row r="8" spans="1:14" ht="15" x14ac:dyDescent="0.25">
      <c r="A8" s="84"/>
      <c r="B8" s="84"/>
      <c r="C8" s="84"/>
      <c r="D8" s="84"/>
      <c r="E8" s="84"/>
      <c r="F8" s="84"/>
      <c r="G8" s="84"/>
      <c r="H8" s="84"/>
      <c r="I8" s="84"/>
      <c r="J8" s="84"/>
      <c r="K8"/>
      <c r="L8"/>
      <c r="M8"/>
      <c r="N8"/>
    </row>
    <row r="9" spans="1:14" ht="34.5" x14ac:dyDescent="0.45">
      <c r="A9" s="85" t="s">
        <v>1</v>
      </c>
      <c r="B9" s="85"/>
      <c r="C9" s="85"/>
      <c r="D9" s="85"/>
      <c r="E9" s="85"/>
      <c r="F9" s="85"/>
      <c r="G9" s="85"/>
      <c r="H9" s="85"/>
      <c r="I9" s="85"/>
      <c r="J9" s="85"/>
      <c r="K9" s="85"/>
      <c r="L9" s="85"/>
      <c r="M9" s="85"/>
      <c r="N9" s="85"/>
    </row>
    <row r="10" spans="1:14" x14ac:dyDescent="0.2">
      <c r="A10" s="2"/>
      <c r="B10" s="2"/>
      <c r="C10" s="2"/>
      <c r="D10" s="2"/>
      <c r="E10" s="2"/>
      <c r="F10" s="2"/>
      <c r="G10" s="2"/>
      <c r="H10" s="2"/>
      <c r="I10" s="2"/>
      <c r="J10" s="2"/>
      <c r="K10" s="2"/>
      <c r="L10" s="2"/>
      <c r="M10" s="2"/>
      <c r="N10" s="2"/>
    </row>
    <row r="11" spans="1:14" x14ac:dyDescent="0.2">
      <c r="A11" s="86" t="s">
        <v>2</v>
      </c>
      <c r="B11" s="86"/>
      <c r="C11" s="86"/>
      <c r="D11" s="86"/>
      <c r="E11" s="86"/>
      <c r="F11" s="86"/>
      <c r="G11" s="86"/>
      <c r="H11" s="86"/>
      <c r="I11" s="86"/>
      <c r="J11" s="86"/>
      <c r="K11" s="86"/>
      <c r="L11" s="86"/>
      <c r="M11" s="86"/>
      <c r="N11" s="86"/>
    </row>
    <row r="12" spans="1:14" x14ac:dyDescent="0.2">
      <c r="A12" s="86"/>
      <c r="B12" s="86"/>
      <c r="C12" s="86"/>
      <c r="D12" s="86"/>
      <c r="E12" s="86"/>
      <c r="F12" s="86"/>
      <c r="G12" s="86"/>
      <c r="H12" s="86"/>
      <c r="I12" s="86"/>
      <c r="J12" s="86"/>
      <c r="K12" s="86"/>
      <c r="L12" s="86"/>
      <c r="M12" s="86"/>
      <c r="N12" s="86"/>
    </row>
    <row r="13" spans="1:14" x14ac:dyDescent="0.2">
      <c r="A13" s="2"/>
      <c r="B13" s="2"/>
      <c r="C13" s="2"/>
      <c r="D13" s="2"/>
      <c r="E13" s="2"/>
      <c r="F13" s="2"/>
      <c r="G13" s="2"/>
      <c r="H13" s="2"/>
      <c r="I13" s="2"/>
      <c r="J13" s="2"/>
      <c r="K13" s="2"/>
      <c r="L13" s="2"/>
      <c r="M13" s="2"/>
      <c r="N13" s="2"/>
    </row>
    <row r="14" spans="1:14" ht="29.25" x14ac:dyDescent="0.4">
      <c r="A14" s="81" t="s">
        <v>3</v>
      </c>
      <c r="B14" s="81"/>
      <c r="C14" s="81"/>
      <c r="D14" s="81"/>
      <c r="E14" s="81"/>
      <c r="F14" s="81"/>
      <c r="G14" s="81"/>
      <c r="H14" s="81"/>
      <c r="I14" s="81"/>
      <c r="J14" s="81"/>
      <c r="K14" s="81"/>
      <c r="L14" s="81"/>
      <c r="M14" s="81"/>
      <c r="N14" s="81"/>
    </row>
    <row r="15" spans="1:14" ht="15" x14ac:dyDescent="0.25">
      <c r="A15" s="69"/>
      <c r="B15" s="69"/>
      <c r="C15" s="69"/>
      <c r="D15" s="69"/>
      <c r="E15" s="69"/>
      <c r="F15" s="69"/>
      <c r="G15" s="69"/>
      <c r="H15" s="69"/>
      <c r="I15" s="69"/>
      <c r="J15" s="69"/>
      <c r="K15"/>
      <c r="L15"/>
      <c r="M15"/>
      <c r="N15"/>
    </row>
    <row r="16" spans="1:14" ht="12.6" customHeight="1" x14ac:dyDescent="0.25">
      <c r="A16" s="69"/>
      <c r="B16" s="69"/>
      <c r="C16" s="69"/>
      <c r="D16" s="69"/>
      <c r="E16" s="69"/>
      <c r="F16" s="69"/>
      <c r="G16" s="69"/>
      <c r="H16" s="69"/>
      <c r="I16" s="69"/>
      <c r="J16" s="69"/>
      <c r="K16"/>
      <c r="L16"/>
      <c r="M16"/>
      <c r="N16"/>
    </row>
    <row r="17" spans="1:14" ht="29.25" x14ac:dyDescent="0.4">
      <c r="A17" s="70"/>
      <c r="B17" s="70"/>
      <c r="C17" s="70"/>
      <c r="D17" s="70"/>
      <c r="E17" s="70"/>
      <c r="F17" s="70"/>
      <c r="G17" s="70"/>
      <c r="H17" s="70"/>
      <c r="I17" s="70"/>
      <c r="J17" s="70"/>
      <c r="K17"/>
      <c r="L17"/>
      <c r="M17"/>
      <c r="N17"/>
    </row>
    <row r="18" spans="1:14" s="4" customFormat="1" ht="15" x14ac:dyDescent="0.25">
      <c r="A18" s="69"/>
      <c r="B18" s="69"/>
      <c r="C18" s="69"/>
      <c r="D18" s="69"/>
      <c r="E18" s="69"/>
      <c r="F18" s="69"/>
      <c r="G18" s="69"/>
      <c r="H18" s="69"/>
      <c r="I18" s="69"/>
      <c r="J18" s="69"/>
      <c r="K18"/>
      <c r="L18"/>
      <c r="M18"/>
      <c r="N18"/>
    </row>
    <row r="19" spans="1:14" x14ac:dyDescent="0.2">
      <c r="A19" s="80" t="s">
        <v>4</v>
      </c>
      <c r="B19" s="80"/>
      <c r="C19" s="80"/>
      <c r="D19" s="80"/>
      <c r="E19" s="80"/>
      <c r="F19" s="80"/>
      <c r="G19" s="80"/>
      <c r="H19" s="80"/>
      <c r="I19" s="80"/>
      <c r="J19" s="80"/>
      <c r="K19" s="80"/>
      <c r="L19" s="80"/>
      <c r="M19" s="80"/>
      <c r="N19" s="80"/>
    </row>
    <row r="20" spans="1:14" x14ac:dyDescent="0.2">
      <c r="A20" s="80" t="s">
        <v>85</v>
      </c>
      <c r="B20" s="80"/>
      <c r="C20" s="80"/>
      <c r="D20" s="80"/>
      <c r="E20" s="80"/>
      <c r="F20" s="80"/>
      <c r="G20" s="80"/>
      <c r="H20" s="80"/>
      <c r="I20" s="80"/>
      <c r="J20" s="80"/>
      <c r="K20" s="80"/>
      <c r="L20" s="80"/>
      <c r="M20" s="80"/>
      <c r="N20" s="80"/>
    </row>
    <row r="21" spans="1:14" ht="15" x14ac:dyDescent="0.25">
      <c r="A21" s="71"/>
      <c r="B21" s="72"/>
      <c r="C21" s="72"/>
      <c r="D21" s="72"/>
      <c r="E21" s="72"/>
      <c r="F21" s="69"/>
      <c r="G21" s="69"/>
      <c r="H21" s="69"/>
      <c r="I21" s="69"/>
      <c r="J21" s="69"/>
      <c r="K21"/>
      <c r="L21"/>
      <c r="M21"/>
      <c r="N21"/>
    </row>
    <row r="22" spans="1:14" x14ac:dyDescent="0.2">
      <c r="A22" s="1"/>
      <c r="B22" s="1"/>
      <c r="C22" s="1"/>
      <c r="D22" s="1"/>
      <c r="E22" s="1"/>
      <c r="F22" s="1"/>
      <c r="G22" s="1"/>
      <c r="H22" s="1"/>
      <c r="I22" s="1"/>
      <c r="J22" s="1"/>
      <c r="K22" s="1"/>
      <c r="L22" s="1"/>
      <c r="M22" s="1"/>
      <c r="N22" s="1"/>
    </row>
    <row r="23" spans="1:14" ht="37.9" customHeight="1" x14ac:dyDescent="0.4">
      <c r="A23" s="77"/>
      <c r="B23" s="77"/>
      <c r="C23" s="77"/>
      <c r="D23" s="77"/>
      <c r="E23" s="77"/>
      <c r="F23" s="77"/>
      <c r="G23" s="77"/>
      <c r="H23" s="77"/>
      <c r="I23" s="77"/>
      <c r="J23" s="77"/>
      <c r="K23" s="77"/>
      <c r="L23" s="77"/>
      <c r="M23" s="77"/>
      <c r="N23" s="77"/>
    </row>
    <row r="24" spans="1:14" ht="34.15" customHeight="1" x14ac:dyDescent="0.4">
      <c r="A24" s="79"/>
      <c r="B24" s="79"/>
      <c r="C24" s="79"/>
      <c r="D24" s="79"/>
      <c r="E24" s="79"/>
      <c r="F24" s="79"/>
      <c r="G24" s="79"/>
      <c r="H24" s="79"/>
      <c r="I24" s="79"/>
      <c r="J24" s="79"/>
      <c r="K24" s="79"/>
      <c r="L24" s="79"/>
      <c r="M24" s="79"/>
      <c r="N24" s="79"/>
    </row>
    <row r="25" spans="1:14" x14ac:dyDescent="0.2">
      <c r="A25" s="1"/>
      <c r="B25" s="1"/>
      <c r="C25" s="1"/>
      <c r="D25" s="1"/>
      <c r="E25" s="1"/>
      <c r="F25" s="1"/>
      <c r="G25" s="1"/>
      <c r="H25" s="1"/>
      <c r="I25" s="1"/>
      <c r="J25" s="1"/>
      <c r="K25" s="1"/>
      <c r="L25" s="1"/>
      <c r="M25" s="1"/>
      <c r="N25" s="1"/>
    </row>
    <row r="26" spans="1:14" x14ac:dyDescent="0.2">
      <c r="A26" s="1"/>
      <c r="B26" s="1"/>
      <c r="C26" s="1"/>
      <c r="D26" s="1"/>
      <c r="E26" s="1"/>
      <c r="F26" s="1"/>
      <c r="G26" s="1"/>
      <c r="H26" s="1"/>
      <c r="I26" s="1"/>
      <c r="J26" s="1"/>
      <c r="K26" s="1"/>
      <c r="L26" s="1"/>
      <c r="M26" s="1"/>
      <c r="N26" s="1"/>
    </row>
    <row r="27" spans="1:14" x14ac:dyDescent="0.2">
      <c r="A27" s="78"/>
      <c r="B27" s="78"/>
      <c r="C27" s="78"/>
      <c r="D27" s="78"/>
      <c r="E27" s="78"/>
      <c r="F27" s="78"/>
      <c r="G27" s="78"/>
      <c r="H27" s="78"/>
      <c r="I27" s="78"/>
      <c r="J27" s="78"/>
      <c r="K27" s="78"/>
      <c r="L27" s="78"/>
      <c r="M27" s="78"/>
      <c r="N27" s="78"/>
    </row>
  </sheetData>
  <mergeCells count="11">
    <mergeCell ref="A14:N14"/>
    <mergeCell ref="A1:N4"/>
    <mergeCell ref="A6:N6"/>
    <mergeCell ref="A8:J8"/>
    <mergeCell ref="A9:N9"/>
    <mergeCell ref="A11:N12"/>
    <mergeCell ref="A23:N23"/>
    <mergeCell ref="A27:N27"/>
    <mergeCell ref="A24:N24"/>
    <mergeCell ref="A19:N19"/>
    <mergeCell ref="A20:N2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topLeftCell="A93" workbookViewId="0">
      <selection activeCell="J79" sqref="J79"/>
    </sheetView>
  </sheetViews>
  <sheetFormatPr defaultColWidth="9.140625" defaultRowHeight="15" x14ac:dyDescent="0.25"/>
  <cols>
    <col min="1" max="1" width="5.85546875" customWidth="1"/>
    <col min="2" max="2" width="4.28515625" customWidth="1"/>
    <col min="3" max="3" width="37.7109375" customWidth="1"/>
    <col min="4" max="4" width="4.85546875" style="7" customWidth="1"/>
    <col min="5" max="5" width="11.140625" style="7" customWidth="1"/>
    <col min="6" max="6" width="18.5703125" style="7" customWidth="1"/>
    <col min="7" max="7" width="18.85546875" style="7" customWidth="1"/>
    <col min="8" max="8" width="19.42578125" customWidth="1"/>
    <col min="9" max="9" width="14.42578125" customWidth="1"/>
    <col min="10" max="11" width="15.7109375" customWidth="1"/>
    <col min="12" max="13" width="11.140625" hidden="1" customWidth="1"/>
    <col min="14" max="16" width="9.140625" style="7"/>
    <col min="17" max="17" width="10.140625" style="7" bestFit="1" customWidth="1"/>
    <col min="18" max="16384" width="9.140625" style="7"/>
  </cols>
  <sheetData>
    <row r="1" spans="1:15" x14ac:dyDescent="0.25">
      <c r="A1" s="19"/>
      <c r="B1" s="19"/>
      <c r="C1" s="19"/>
      <c r="D1" s="6"/>
      <c r="E1" s="6"/>
      <c r="F1" s="6"/>
      <c r="G1" s="6"/>
      <c r="H1" s="19"/>
      <c r="I1" s="19"/>
      <c r="J1" s="19"/>
      <c r="K1" s="19"/>
      <c r="L1" s="19"/>
      <c r="M1" s="19"/>
      <c r="N1" s="6"/>
      <c r="O1" s="6"/>
    </row>
    <row r="2" spans="1:15" ht="18" customHeight="1" x14ac:dyDescent="0.25">
      <c r="A2" s="19"/>
      <c r="B2" s="19"/>
      <c r="C2" s="44" t="s">
        <v>5</v>
      </c>
      <c r="D2" s="113"/>
      <c r="E2" s="113"/>
      <c r="F2" s="113"/>
      <c r="G2" s="113"/>
      <c r="H2" s="113"/>
      <c r="I2" s="19"/>
      <c r="J2" s="19"/>
      <c r="K2" s="19"/>
      <c r="L2" s="19"/>
      <c r="M2" s="19"/>
      <c r="N2" s="6"/>
      <c r="O2" s="6"/>
    </row>
    <row r="3" spans="1:15" ht="18" customHeight="1" x14ac:dyDescent="0.25">
      <c r="A3" s="19"/>
      <c r="B3" s="19"/>
      <c r="C3" s="44" t="s">
        <v>6</v>
      </c>
      <c r="D3" s="113"/>
      <c r="E3" s="113"/>
      <c r="F3" s="113"/>
      <c r="G3" s="113"/>
      <c r="H3" s="113"/>
      <c r="I3" s="19"/>
      <c r="J3" s="19"/>
      <c r="K3" s="19"/>
      <c r="L3" s="19"/>
      <c r="M3" s="19"/>
      <c r="N3" s="6"/>
      <c r="O3" s="6"/>
    </row>
    <row r="4" spans="1:15" ht="18" customHeight="1" x14ac:dyDescent="0.25">
      <c r="A4" s="19"/>
      <c r="B4" s="19"/>
      <c r="C4" s="45" t="s">
        <v>7</v>
      </c>
      <c r="D4" s="113"/>
      <c r="E4" s="113"/>
      <c r="F4" s="113"/>
      <c r="G4" s="113"/>
      <c r="H4" s="113"/>
      <c r="I4" s="19"/>
      <c r="J4" s="19"/>
      <c r="K4" s="19"/>
      <c r="L4" s="19"/>
      <c r="M4" s="19"/>
      <c r="N4" s="6"/>
      <c r="O4" s="6"/>
    </row>
    <row r="5" spans="1:15" ht="15" customHeight="1" x14ac:dyDescent="0.25">
      <c r="A5" s="19"/>
      <c r="B5" s="19"/>
      <c r="C5" s="46"/>
      <c r="D5" s="118" t="s">
        <v>8</v>
      </c>
      <c r="E5" s="120" t="s">
        <v>9</v>
      </c>
      <c r="F5" s="114" t="s">
        <v>82</v>
      </c>
      <c r="G5" s="115"/>
      <c r="H5" s="124" t="s">
        <v>83</v>
      </c>
      <c r="I5" s="19"/>
      <c r="J5" s="19"/>
      <c r="K5" s="19"/>
      <c r="L5" s="19"/>
      <c r="M5" s="19"/>
      <c r="N5" s="6"/>
      <c r="O5" s="6"/>
    </row>
    <row r="6" spans="1:15" x14ac:dyDescent="0.25">
      <c r="A6" s="19"/>
      <c r="B6" s="19"/>
      <c r="C6" s="47"/>
      <c r="D6" s="119"/>
      <c r="E6" s="121"/>
      <c r="F6" s="116"/>
      <c r="G6" s="117"/>
      <c r="H6" s="124"/>
      <c r="I6" s="20"/>
      <c r="J6" s="19"/>
      <c r="K6" s="19"/>
      <c r="L6" s="19"/>
      <c r="M6" s="19"/>
      <c r="N6" s="6"/>
      <c r="O6" s="6"/>
    </row>
    <row r="7" spans="1:15" ht="18" customHeight="1" x14ac:dyDescent="0.25">
      <c r="A7" s="19"/>
      <c r="B7" s="19"/>
      <c r="C7" s="48" t="s">
        <v>10</v>
      </c>
      <c r="D7" s="8" t="s">
        <v>11</v>
      </c>
      <c r="E7" s="39"/>
      <c r="F7" s="88">
        <v>0</v>
      </c>
      <c r="G7" s="89"/>
      <c r="H7" s="39"/>
      <c r="I7" s="19"/>
      <c r="J7" s="19"/>
      <c r="K7" s="19"/>
      <c r="L7" s="19"/>
      <c r="M7" s="19"/>
      <c r="N7" s="6"/>
      <c r="O7" s="6"/>
    </row>
    <row r="8" spans="1:15" ht="18" customHeight="1" x14ac:dyDescent="0.25">
      <c r="A8" s="19"/>
      <c r="B8" s="19"/>
      <c r="C8" s="49" t="s">
        <v>12</v>
      </c>
      <c r="D8" s="10" t="s">
        <v>11</v>
      </c>
      <c r="E8" s="40" t="s">
        <v>13</v>
      </c>
      <c r="F8" s="88">
        <v>0</v>
      </c>
      <c r="G8" s="89"/>
      <c r="H8" s="40" t="s">
        <v>13</v>
      </c>
      <c r="I8" s="19"/>
      <c r="J8" s="19"/>
      <c r="K8" s="19"/>
      <c r="L8" s="19"/>
      <c r="M8" s="19"/>
      <c r="N8" s="6"/>
      <c r="O8" s="6"/>
    </row>
    <row r="9" spans="1:15" ht="18" customHeight="1" x14ac:dyDescent="0.25">
      <c r="A9" s="19"/>
      <c r="B9" s="19"/>
      <c r="C9" s="49" t="s">
        <v>84</v>
      </c>
      <c r="D9" s="9"/>
      <c r="E9" s="40" t="s">
        <v>13</v>
      </c>
      <c r="F9" s="88">
        <v>0</v>
      </c>
      <c r="G9" s="89"/>
      <c r="H9" s="40" t="s">
        <v>13</v>
      </c>
      <c r="I9" s="19"/>
      <c r="J9" s="19"/>
      <c r="K9" s="19"/>
      <c r="L9" s="19"/>
      <c r="M9" s="19"/>
      <c r="N9" s="6"/>
      <c r="O9" s="6"/>
    </row>
    <row r="10" spans="1:15" ht="18" customHeight="1" x14ac:dyDescent="0.25">
      <c r="A10" s="19"/>
      <c r="B10" s="19"/>
      <c r="C10" s="49" t="s">
        <v>84</v>
      </c>
      <c r="D10" s="9"/>
      <c r="E10" s="40" t="s">
        <v>13</v>
      </c>
      <c r="F10" s="88">
        <v>0</v>
      </c>
      <c r="G10" s="89"/>
      <c r="H10" s="40" t="s">
        <v>13</v>
      </c>
      <c r="I10" s="19"/>
      <c r="J10" s="19"/>
      <c r="K10" s="19"/>
      <c r="L10" s="19"/>
      <c r="M10" s="19"/>
      <c r="N10" s="6"/>
      <c r="O10" s="6"/>
    </row>
    <row r="11" spans="1:15" ht="18" customHeight="1" x14ac:dyDescent="0.25">
      <c r="A11" s="19"/>
      <c r="B11" s="19"/>
      <c r="C11" s="49" t="s">
        <v>84</v>
      </c>
      <c r="D11" s="11"/>
      <c r="E11" s="40" t="s">
        <v>13</v>
      </c>
      <c r="F11" s="88">
        <v>0</v>
      </c>
      <c r="G11" s="89"/>
      <c r="H11" s="40" t="s">
        <v>13</v>
      </c>
      <c r="I11" s="19"/>
      <c r="J11" s="19"/>
      <c r="K11" s="19"/>
      <c r="L11" s="19"/>
      <c r="M11" s="19"/>
      <c r="N11" s="6"/>
      <c r="O11" s="6"/>
    </row>
    <row r="12" spans="1:15" ht="18" customHeight="1" x14ac:dyDescent="0.25">
      <c r="A12" s="19"/>
      <c r="B12" s="19"/>
      <c r="C12" s="49" t="s">
        <v>84</v>
      </c>
      <c r="D12" s="11"/>
      <c r="E12" s="40" t="s">
        <v>13</v>
      </c>
      <c r="F12" s="88">
        <v>0</v>
      </c>
      <c r="G12" s="89"/>
      <c r="H12" s="40" t="s">
        <v>13</v>
      </c>
      <c r="I12" s="19"/>
      <c r="J12" s="19"/>
      <c r="K12" s="19"/>
      <c r="L12" s="19"/>
      <c r="M12" s="19"/>
      <c r="N12" s="6"/>
      <c r="O12" s="6"/>
    </row>
    <row r="13" spans="1:15" ht="18" customHeight="1" x14ac:dyDescent="0.25">
      <c r="A13" s="19"/>
      <c r="B13" s="19"/>
      <c r="C13" s="49" t="s">
        <v>84</v>
      </c>
      <c r="D13" s="11"/>
      <c r="E13" s="40" t="s">
        <v>13</v>
      </c>
      <c r="F13" s="88">
        <v>0</v>
      </c>
      <c r="G13" s="89"/>
      <c r="H13" s="40" t="s">
        <v>13</v>
      </c>
      <c r="I13" s="19"/>
      <c r="J13" s="19"/>
      <c r="K13" s="19"/>
      <c r="L13" s="19"/>
      <c r="M13" s="19"/>
      <c r="N13" s="6"/>
      <c r="O13" s="6"/>
    </row>
    <row r="14" spans="1:15" ht="18" customHeight="1" x14ac:dyDescent="0.25">
      <c r="A14" s="19"/>
      <c r="B14" s="19"/>
      <c r="C14" s="49" t="s">
        <v>84</v>
      </c>
      <c r="D14" s="11"/>
      <c r="E14" s="40" t="s">
        <v>13</v>
      </c>
      <c r="F14" s="88">
        <v>0</v>
      </c>
      <c r="G14" s="89"/>
      <c r="H14" s="40" t="s">
        <v>13</v>
      </c>
      <c r="I14" s="19"/>
      <c r="J14" s="19"/>
      <c r="K14" s="19"/>
      <c r="L14" s="19"/>
      <c r="M14" s="19"/>
      <c r="N14" s="6"/>
      <c r="O14" s="6"/>
    </row>
    <row r="15" spans="1:15" ht="18" customHeight="1" x14ac:dyDescent="0.25">
      <c r="A15" s="19"/>
      <c r="B15" s="19"/>
      <c r="C15" s="49" t="s">
        <v>84</v>
      </c>
      <c r="D15" s="11"/>
      <c r="E15" s="40" t="s">
        <v>13</v>
      </c>
      <c r="F15" s="88">
        <v>0</v>
      </c>
      <c r="G15" s="89"/>
      <c r="H15" s="40" t="s">
        <v>13</v>
      </c>
      <c r="I15" s="19"/>
      <c r="J15" s="19"/>
      <c r="K15" s="19"/>
      <c r="L15" s="19"/>
      <c r="M15" s="19"/>
      <c r="N15" s="6"/>
      <c r="O15" s="6"/>
    </row>
    <row r="16" spans="1:15" ht="18" customHeight="1" x14ac:dyDescent="0.25">
      <c r="A16" s="19"/>
      <c r="B16" s="19"/>
      <c r="C16" s="49" t="s">
        <v>84</v>
      </c>
      <c r="D16" s="11"/>
      <c r="E16" s="40" t="s">
        <v>13</v>
      </c>
      <c r="F16" s="88">
        <v>0</v>
      </c>
      <c r="G16" s="89"/>
      <c r="H16" s="40" t="s">
        <v>13</v>
      </c>
      <c r="I16" s="19"/>
      <c r="J16" s="19"/>
      <c r="K16" s="19"/>
      <c r="L16" s="19"/>
      <c r="M16" s="19"/>
      <c r="N16" s="6"/>
      <c r="O16" s="6"/>
    </row>
    <row r="17" spans="1:15" ht="18" customHeight="1" x14ac:dyDescent="0.25">
      <c r="A17" s="19"/>
      <c r="B17" s="19"/>
      <c r="C17" s="49" t="s">
        <v>84</v>
      </c>
      <c r="D17" s="11"/>
      <c r="E17" s="40" t="s">
        <v>13</v>
      </c>
      <c r="F17" s="88">
        <v>0</v>
      </c>
      <c r="G17" s="89"/>
      <c r="H17" s="40" t="s">
        <v>13</v>
      </c>
      <c r="I17" s="19"/>
      <c r="J17" s="19"/>
      <c r="K17" s="19"/>
      <c r="L17" s="19"/>
      <c r="M17" s="19"/>
      <c r="N17" s="6"/>
      <c r="O17" s="6"/>
    </row>
    <row r="18" spans="1:15" ht="18" customHeight="1" x14ac:dyDescent="0.25">
      <c r="A18" s="19"/>
      <c r="B18" s="19"/>
      <c r="C18" s="49" t="s">
        <v>84</v>
      </c>
      <c r="D18" s="11"/>
      <c r="E18" s="40" t="s">
        <v>13</v>
      </c>
      <c r="F18" s="122">
        <v>0</v>
      </c>
      <c r="G18" s="123"/>
      <c r="H18" s="40" t="s">
        <v>13</v>
      </c>
      <c r="I18" s="19"/>
      <c r="J18" s="19"/>
      <c r="K18" s="19"/>
      <c r="L18" s="19"/>
      <c r="M18" s="19"/>
      <c r="N18" s="6"/>
      <c r="O18" s="6"/>
    </row>
    <row r="19" spans="1:15" x14ac:dyDescent="0.25">
      <c r="A19" s="106" t="s">
        <v>14</v>
      </c>
      <c r="B19" s="106"/>
      <c r="C19" s="51"/>
      <c r="D19" s="12"/>
      <c r="E19" s="12"/>
      <c r="F19" s="12"/>
      <c r="G19" s="12"/>
      <c r="H19" s="19"/>
      <c r="I19" s="19"/>
      <c r="J19" s="19"/>
      <c r="K19" s="19"/>
      <c r="L19" s="19"/>
      <c r="M19" s="19"/>
      <c r="N19" s="6"/>
      <c r="O19" s="6"/>
    </row>
    <row r="20" spans="1:15" ht="30" x14ac:dyDescent="0.25">
      <c r="A20" s="19"/>
      <c r="B20" s="111" t="s">
        <v>15</v>
      </c>
      <c r="C20" s="52" t="s">
        <v>16</v>
      </c>
      <c r="D20" s="13" t="s">
        <v>8</v>
      </c>
      <c r="E20" s="42" t="s">
        <v>17</v>
      </c>
      <c r="F20" s="14" t="s">
        <v>18</v>
      </c>
      <c r="G20" s="15" t="s">
        <v>19</v>
      </c>
      <c r="H20" s="29"/>
      <c r="I20" s="21"/>
      <c r="J20" s="19"/>
      <c r="K20" s="19"/>
      <c r="L20" s="19"/>
      <c r="M20" s="19"/>
      <c r="N20" s="6"/>
      <c r="O20" s="6"/>
    </row>
    <row r="21" spans="1:15" ht="18" customHeight="1" x14ac:dyDescent="0.25">
      <c r="A21" s="19"/>
      <c r="B21" s="111"/>
      <c r="C21" s="112" t="s">
        <v>78</v>
      </c>
      <c r="D21" s="23"/>
      <c r="E21" s="34"/>
      <c r="F21" s="35">
        <v>0</v>
      </c>
      <c r="G21" s="41">
        <v>0</v>
      </c>
      <c r="H21" s="30"/>
      <c r="I21" s="19"/>
      <c r="J21" s="19"/>
      <c r="K21" s="19"/>
      <c r="L21" s="19"/>
      <c r="M21" s="19"/>
      <c r="N21" s="6"/>
      <c r="O21" s="6"/>
    </row>
    <row r="22" spans="1:15" ht="18" customHeight="1" x14ac:dyDescent="0.25">
      <c r="A22" s="19"/>
      <c r="B22" s="111"/>
      <c r="C22" s="112"/>
      <c r="D22" s="23"/>
      <c r="E22" s="34"/>
      <c r="F22" s="35">
        <v>0</v>
      </c>
      <c r="G22" s="41">
        <v>0</v>
      </c>
      <c r="H22" s="30"/>
      <c r="I22" s="19"/>
      <c r="J22" s="19"/>
      <c r="K22" s="19"/>
      <c r="L22" s="19"/>
      <c r="M22" s="19"/>
      <c r="N22" s="6"/>
      <c r="O22" s="6"/>
    </row>
    <row r="23" spans="1:15" ht="18" customHeight="1" x14ac:dyDescent="0.25">
      <c r="A23" s="19"/>
      <c r="B23" s="111"/>
      <c r="C23" s="112"/>
      <c r="D23" s="23"/>
      <c r="E23" s="34"/>
      <c r="F23" s="35">
        <v>0</v>
      </c>
      <c r="G23" s="41">
        <v>0</v>
      </c>
      <c r="H23" s="30"/>
      <c r="I23" s="19"/>
      <c r="J23" s="19"/>
      <c r="K23" s="19"/>
      <c r="L23" s="19"/>
      <c r="M23" s="19"/>
      <c r="N23" s="6"/>
      <c r="O23" s="6"/>
    </row>
    <row r="24" spans="1:15" ht="18" customHeight="1" x14ac:dyDescent="0.25">
      <c r="A24" s="19"/>
      <c r="B24" s="111"/>
      <c r="C24" s="112"/>
      <c r="D24" s="23"/>
      <c r="E24" s="34"/>
      <c r="F24" s="35">
        <v>0</v>
      </c>
      <c r="G24" s="41">
        <v>0</v>
      </c>
      <c r="H24" s="30"/>
      <c r="I24" s="19"/>
      <c r="J24" s="19"/>
      <c r="K24" s="19"/>
      <c r="L24" s="19"/>
      <c r="M24" s="19"/>
      <c r="N24" s="6"/>
      <c r="O24" s="6"/>
    </row>
    <row r="25" spans="1:15" ht="18" customHeight="1" x14ac:dyDescent="0.25">
      <c r="A25" s="19"/>
      <c r="B25" s="111"/>
      <c r="C25" s="112"/>
      <c r="D25" s="23"/>
      <c r="E25" s="34"/>
      <c r="F25" s="35">
        <v>0</v>
      </c>
      <c r="G25" s="41">
        <v>0</v>
      </c>
      <c r="H25" s="30"/>
      <c r="I25" s="19"/>
      <c r="J25" s="19"/>
      <c r="K25" s="19"/>
      <c r="L25" s="19"/>
      <c r="M25" s="19"/>
      <c r="N25" s="6"/>
      <c r="O25" s="6"/>
    </row>
    <row r="26" spans="1:15" ht="18" customHeight="1" x14ac:dyDescent="0.25">
      <c r="A26" s="19"/>
      <c r="B26" s="111"/>
      <c r="C26" s="112"/>
      <c r="D26" s="23"/>
      <c r="E26" s="34"/>
      <c r="F26" s="35">
        <v>0</v>
      </c>
      <c r="G26" s="41">
        <v>0</v>
      </c>
      <c r="H26" s="30"/>
      <c r="I26" s="19"/>
      <c r="J26" s="19"/>
      <c r="K26" s="19"/>
      <c r="L26" s="19"/>
      <c r="M26" s="19"/>
      <c r="N26" s="6"/>
      <c r="O26" s="6"/>
    </row>
    <row r="27" spans="1:15" ht="30" x14ac:dyDescent="0.25">
      <c r="A27" s="19"/>
      <c r="B27" s="111" t="s">
        <v>20</v>
      </c>
      <c r="C27" s="53" t="s">
        <v>21</v>
      </c>
      <c r="D27" s="13" t="s">
        <v>8</v>
      </c>
      <c r="E27" s="42" t="s">
        <v>17</v>
      </c>
      <c r="F27" s="14" t="s">
        <v>18</v>
      </c>
      <c r="G27" s="15" t="s">
        <v>19</v>
      </c>
      <c r="H27" s="29"/>
      <c r="I27" s="21"/>
      <c r="J27" s="19"/>
      <c r="K27" s="19"/>
      <c r="L27" s="19"/>
      <c r="M27" s="19"/>
      <c r="N27" s="6"/>
      <c r="O27" s="6"/>
    </row>
    <row r="28" spans="1:15" ht="37.15" customHeight="1" x14ac:dyDescent="0.25">
      <c r="A28" s="19"/>
      <c r="B28" s="111"/>
      <c r="C28" s="87" t="s">
        <v>22</v>
      </c>
      <c r="D28" s="16"/>
      <c r="E28" s="102" t="s">
        <v>23</v>
      </c>
      <c r="F28" s="103"/>
      <c r="G28" s="103"/>
      <c r="H28" s="29"/>
      <c r="I28" s="21"/>
      <c r="J28" s="19"/>
      <c r="K28" s="19"/>
      <c r="L28" s="19"/>
      <c r="M28" s="19"/>
      <c r="N28" s="6"/>
      <c r="O28" s="6"/>
    </row>
    <row r="29" spans="1:15" ht="18" customHeight="1" x14ac:dyDescent="0.25">
      <c r="A29" s="19"/>
      <c r="B29" s="111"/>
      <c r="C29" s="87"/>
      <c r="D29" s="16"/>
      <c r="E29" s="34"/>
      <c r="F29" s="35">
        <v>0</v>
      </c>
      <c r="G29" s="35">
        <v>0</v>
      </c>
      <c r="H29" s="30"/>
      <c r="I29" s="19"/>
      <c r="J29" s="19"/>
      <c r="K29" s="19"/>
      <c r="L29" s="19"/>
      <c r="M29" s="19"/>
      <c r="N29" s="6"/>
      <c r="O29" s="6"/>
    </row>
    <row r="30" spans="1:15" ht="18" customHeight="1" x14ac:dyDescent="0.25">
      <c r="A30" s="19"/>
      <c r="B30" s="111"/>
      <c r="C30" s="87"/>
      <c r="D30" s="16"/>
      <c r="E30" s="34"/>
      <c r="F30" s="35">
        <v>0</v>
      </c>
      <c r="G30" s="35">
        <v>0</v>
      </c>
      <c r="H30" s="30"/>
      <c r="I30" s="19"/>
      <c r="J30" s="19"/>
      <c r="K30" s="19"/>
      <c r="L30" s="19"/>
      <c r="M30" s="19"/>
      <c r="N30" s="6"/>
      <c r="O30" s="6"/>
    </row>
    <row r="31" spans="1:15" ht="18" customHeight="1" x14ac:dyDescent="0.25">
      <c r="A31" s="19"/>
      <c r="B31" s="111"/>
      <c r="C31" s="87"/>
      <c r="D31" s="16"/>
      <c r="E31" s="34"/>
      <c r="F31" s="35">
        <v>0</v>
      </c>
      <c r="G31" s="35">
        <v>0</v>
      </c>
      <c r="H31" s="30"/>
      <c r="I31" s="19"/>
      <c r="J31" s="19"/>
      <c r="K31" s="19"/>
      <c r="L31" s="19"/>
      <c r="M31" s="19"/>
      <c r="N31" s="6"/>
      <c r="O31" s="6"/>
    </row>
    <row r="32" spans="1:15" ht="18" customHeight="1" x14ac:dyDescent="0.25">
      <c r="A32" s="19"/>
      <c r="B32" s="111"/>
      <c r="C32" s="87"/>
      <c r="D32" s="16"/>
      <c r="E32" s="34"/>
      <c r="F32" s="35">
        <v>0</v>
      </c>
      <c r="G32" s="35">
        <v>0</v>
      </c>
      <c r="H32" s="30"/>
      <c r="I32" s="19"/>
      <c r="J32" s="19"/>
      <c r="K32" s="19"/>
      <c r="L32" s="19"/>
      <c r="M32" s="19"/>
      <c r="N32" s="6"/>
      <c r="O32" s="6"/>
    </row>
    <row r="33" spans="1:17" ht="18" customHeight="1" x14ac:dyDescent="0.25">
      <c r="A33" s="19"/>
      <c r="B33" s="111"/>
      <c r="C33" s="87"/>
      <c r="D33" s="16"/>
      <c r="E33" s="34"/>
      <c r="F33" s="35">
        <v>0</v>
      </c>
      <c r="G33" s="35">
        <v>0</v>
      </c>
      <c r="H33" s="30"/>
      <c r="I33" s="19"/>
      <c r="J33" s="19"/>
      <c r="K33" s="19"/>
      <c r="L33" s="19"/>
      <c r="M33" s="19"/>
      <c r="N33" s="6"/>
      <c r="O33" s="6"/>
    </row>
    <row r="34" spans="1:17" ht="18" customHeight="1" x14ac:dyDescent="0.25">
      <c r="A34" s="19"/>
      <c r="B34" s="111"/>
      <c r="C34" s="87"/>
      <c r="D34" s="16"/>
      <c r="E34" s="34"/>
      <c r="F34" s="35">
        <v>0</v>
      </c>
      <c r="G34" s="35">
        <v>0</v>
      </c>
      <c r="H34" s="30"/>
      <c r="I34" s="19"/>
      <c r="J34" s="19"/>
      <c r="K34" s="19"/>
      <c r="L34" s="19"/>
      <c r="M34" s="19"/>
      <c r="N34" s="6"/>
      <c r="O34" s="6"/>
    </row>
    <row r="35" spans="1:17" ht="18" customHeight="1" x14ac:dyDescent="0.25">
      <c r="A35" s="19"/>
      <c r="B35" s="111"/>
      <c r="C35" s="87"/>
      <c r="D35" s="16"/>
      <c r="E35" s="34"/>
      <c r="F35" s="35">
        <v>0</v>
      </c>
      <c r="G35" s="35">
        <v>0</v>
      </c>
      <c r="H35" s="29"/>
      <c r="I35" s="21"/>
      <c r="J35" s="19"/>
      <c r="K35" s="19"/>
      <c r="L35" s="19"/>
      <c r="M35" s="19"/>
      <c r="N35" s="6"/>
      <c r="O35" s="6"/>
    </row>
    <row r="36" spans="1:17" ht="38.25" customHeight="1" x14ac:dyDescent="0.25">
      <c r="A36" s="19"/>
      <c r="B36" s="111" t="s">
        <v>24</v>
      </c>
      <c r="C36" s="53" t="s">
        <v>25</v>
      </c>
      <c r="D36" s="13" t="s">
        <v>8</v>
      </c>
      <c r="E36" s="42" t="s">
        <v>17</v>
      </c>
      <c r="F36" s="14" t="s">
        <v>18</v>
      </c>
      <c r="G36" s="14" t="s">
        <v>19</v>
      </c>
      <c r="H36" s="43">
        <v>0.1</v>
      </c>
      <c r="I36" s="22">
        <f>F8*0.1</f>
        <v>0</v>
      </c>
      <c r="J36" s="57" t="s">
        <v>26</v>
      </c>
      <c r="K36" s="57" t="s">
        <v>27</v>
      </c>
      <c r="L36" s="19"/>
      <c r="M36" s="19"/>
      <c r="N36" s="6"/>
      <c r="O36" s="6"/>
      <c r="Q36" s="24"/>
    </row>
    <row r="37" spans="1:17" ht="18" customHeight="1" x14ac:dyDescent="0.25">
      <c r="A37" s="19"/>
      <c r="B37" s="111"/>
      <c r="C37" s="87" t="s">
        <v>28</v>
      </c>
      <c r="D37" s="16"/>
      <c r="E37" s="34"/>
      <c r="F37" s="35">
        <v>0</v>
      </c>
      <c r="G37" s="35">
        <v>0</v>
      </c>
      <c r="H37" s="36" t="str">
        <f>IF(E37=0,"",F37+G37)</f>
        <v/>
      </c>
      <c r="I37" s="33" t="str">
        <f>IF(OR($I$36=0,E37=0),"",IF(H37&lt;$I$36,"ok","překročeno"))</f>
        <v/>
      </c>
      <c r="J37" s="58" t="str">
        <f>IF(E37=0,"",(F37+G37)/$F$8)</f>
        <v/>
      </c>
      <c r="K37" s="104">
        <f>SUM(J37:J44)</f>
        <v>0</v>
      </c>
      <c r="L37" s="19"/>
      <c r="M37" s="19"/>
      <c r="N37" s="6"/>
      <c r="O37" s="6"/>
    </row>
    <row r="38" spans="1:17" ht="18" customHeight="1" x14ac:dyDescent="0.25">
      <c r="A38" s="19"/>
      <c r="B38" s="111"/>
      <c r="C38" s="87"/>
      <c r="D38" s="16"/>
      <c r="E38" s="34"/>
      <c r="F38" s="35">
        <v>0</v>
      </c>
      <c r="G38" s="35">
        <v>0</v>
      </c>
      <c r="H38" s="36" t="str">
        <f>IF(E38=0,"",H37+F38+G38)</f>
        <v/>
      </c>
      <c r="I38" s="33" t="str">
        <f>IF(OR($I$36=0,E38=0),"",IF(H38&lt;$I$36,"ok","překročeno"))</f>
        <v/>
      </c>
      <c r="J38" s="58" t="str">
        <f t="shared" ref="J38:J44" si="0">IF(E38=0,"",(F38+G38)/$F$8)</f>
        <v/>
      </c>
      <c r="K38" s="105"/>
      <c r="L38" s="19"/>
      <c r="M38" s="19"/>
      <c r="N38" s="6"/>
      <c r="O38" s="6"/>
    </row>
    <row r="39" spans="1:17" ht="18" customHeight="1" x14ac:dyDescent="0.25">
      <c r="A39" s="19"/>
      <c r="B39" s="111"/>
      <c r="C39" s="87"/>
      <c r="D39" s="16"/>
      <c r="E39" s="34"/>
      <c r="F39" s="35">
        <v>0</v>
      </c>
      <c r="G39" s="35">
        <v>0</v>
      </c>
      <c r="H39" s="36" t="str">
        <f>IF(E39=0,"",H38+F39+G39)</f>
        <v/>
      </c>
      <c r="I39" s="33" t="str">
        <f t="shared" ref="I39:I44" si="1">IF(OR($I$36=0,E39=0),"",IF(H39&lt;$I$36,"ok","překročeno"))</f>
        <v/>
      </c>
      <c r="J39" s="58" t="str">
        <f t="shared" si="0"/>
        <v/>
      </c>
      <c r="K39" s="105"/>
      <c r="L39" s="19"/>
      <c r="M39" s="19"/>
      <c r="N39" s="6"/>
      <c r="O39" s="6"/>
    </row>
    <row r="40" spans="1:17" ht="18" customHeight="1" x14ac:dyDescent="0.25">
      <c r="A40" s="19"/>
      <c r="B40" s="111"/>
      <c r="C40" s="87"/>
      <c r="D40" s="16"/>
      <c r="E40" s="34"/>
      <c r="F40" s="35">
        <v>0</v>
      </c>
      <c r="G40" s="35">
        <v>0</v>
      </c>
      <c r="H40" s="36" t="str">
        <f t="shared" ref="H40:H44" si="2">IF(E40=0,"",H39+F40+G40)</f>
        <v/>
      </c>
      <c r="I40" s="33" t="str">
        <f t="shared" si="1"/>
        <v/>
      </c>
      <c r="J40" s="58" t="str">
        <f t="shared" si="0"/>
        <v/>
      </c>
      <c r="K40" s="105"/>
      <c r="L40" s="19"/>
      <c r="M40" s="19"/>
      <c r="N40" s="6"/>
      <c r="O40" s="6"/>
    </row>
    <row r="41" spans="1:17" ht="18" customHeight="1" x14ac:dyDescent="0.25">
      <c r="A41" s="19"/>
      <c r="B41" s="111"/>
      <c r="C41" s="87"/>
      <c r="D41" s="16"/>
      <c r="E41" s="34"/>
      <c r="F41" s="35">
        <v>0</v>
      </c>
      <c r="G41" s="35">
        <v>0</v>
      </c>
      <c r="H41" s="36" t="str">
        <f t="shared" si="2"/>
        <v/>
      </c>
      <c r="I41" s="33" t="str">
        <f>IF(OR($I$36=0,E41=0),"",IF(H41&lt;$I$36,"ok","překročeno"))</f>
        <v/>
      </c>
      <c r="J41" s="58" t="str">
        <f t="shared" si="0"/>
        <v/>
      </c>
      <c r="K41" s="105"/>
      <c r="L41" s="19"/>
      <c r="M41" s="19"/>
      <c r="N41" s="6"/>
      <c r="O41" s="6"/>
    </row>
    <row r="42" spans="1:17" ht="18" customHeight="1" x14ac:dyDescent="0.25">
      <c r="A42" s="19"/>
      <c r="B42" s="111"/>
      <c r="C42" s="87"/>
      <c r="D42" s="16"/>
      <c r="E42" s="34"/>
      <c r="F42" s="35">
        <v>0</v>
      </c>
      <c r="G42" s="35">
        <v>0</v>
      </c>
      <c r="H42" s="36" t="str">
        <f t="shared" si="2"/>
        <v/>
      </c>
      <c r="I42" s="33" t="str">
        <f t="shared" si="1"/>
        <v/>
      </c>
      <c r="J42" s="58" t="str">
        <f t="shared" si="0"/>
        <v/>
      </c>
      <c r="K42" s="105"/>
      <c r="L42" s="19"/>
      <c r="M42" s="19"/>
      <c r="N42" s="6"/>
      <c r="O42" s="6"/>
    </row>
    <row r="43" spans="1:17" ht="18" customHeight="1" x14ac:dyDescent="0.25">
      <c r="A43" s="19"/>
      <c r="B43" s="111"/>
      <c r="C43" s="87"/>
      <c r="D43" s="16"/>
      <c r="E43" s="34"/>
      <c r="F43" s="35">
        <v>0</v>
      </c>
      <c r="G43" s="35">
        <v>0</v>
      </c>
      <c r="H43" s="36" t="str">
        <f t="shared" si="2"/>
        <v/>
      </c>
      <c r="I43" s="33" t="str">
        <f t="shared" si="1"/>
        <v/>
      </c>
      <c r="J43" s="58" t="str">
        <f t="shared" si="0"/>
        <v/>
      </c>
      <c r="K43" s="105"/>
      <c r="L43" s="19"/>
      <c r="M43" s="19"/>
      <c r="N43" s="6"/>
      <c r="O43" s="6"/>
    </row>
    <row r="44" spans="1:17" ht="18" customHeight="1" x14ac:dyDescent="0.25">
      <c r="A44" s="19"/>
      <c r="B44" s="111"/>
      <c r="C44" s="87"/>
      <c r="D44" s="16"/>
      <c r="E44" s="34"/>
      <c r="F44" s="35">
        <v>0</v>
      </c>
      <c r="G44" s="35">
        <v>0</v>
      </c>
      <c r="H44" s="36" t="str">
        <f t="shared" si="2"/>
        <v/>
      </c>
      <c r="I44" s="33" t="str">
        <f t="shared" si="1"/>
        <v/>
      </c>
      <c r="J44" s="58" t="str">
        <f t="shared" si="0"/>
        <v/>
      </c>
      <c r="K44" s="105"/>
      <c r="L44" s="19"/>
      <c r="M44" s="19"/>
      <c r="N44" s="6"/>
      <c r="O44" s="6"/>
    </row>
    <row r="45" spans="1:17" ht="38.25" x14ac:dyDescent="0.25">
      <c r="A45" s="19"/>
      <c r="B45" s="111" t="s">
        <v>24</v>
      </c>
      <c r="C45" s="53" t="s">
        <v>29</v>
      </c>
      <c r="D45" s="13" t="s">
        <v>8</v>
      </c>
      <c r="E45" s="42" t="s">
        <v>17</v>
      </c>
      <c r="F45" s="14" t="s">
        <v>18</v>
      </c>
      <c r="G45" s="14" t="s">
        <v>19</v>
      </c>
      <c r="H45" s="43">
        <v>0.15</v>
      </c>
      <c r="I45" s="22">
        <f>F8*0.15</f>
        <v>0</v>
      </c>
      <c r="J45" s="57" t="s">
        <v>26</v>
      </c>
      <c r="K45" s="57" t="s">
        <v>27</v>
      </c>
      <c r="L45" s="19"/>
      <c r="M45" s="19"/>
      <c r="N45" s="6"/>
      <c r="O45" s="6"/>
    </row>
    <row r="46" spans="1:17" ht="18" customHeight="1" x14ac:dyDescent="0.25">
      <c r="A46" s="19"/>
      <c r="B46" s="111"/>
      <c r="C46" s="87" t="s">
        <v>30</v>
      </c>
      <c r="D46" s="16"/>
      <c r="E46" s="34"/>
      <c r="F46" s="35">
        <v>0</v>
      </c>
      <c r="G46" s="35">
        <v>0</v>
      </c>
      <c r="H46" s="36" t="str">
        <f>IF(E46=0,"",F46+G46)</f>
        <v/>
      </c>
      <c r="I46" s="33" t="str">
        <f>IF(OR($I$45=0,E46=0),"",IF(H46&lt;$I$45,"ok","překročeno"))</f>
        <v/>
      </c>
      <c r="J46" s="58" t="str">
        <f>IF(E46=0,"",(F46+G46)/$F$8)</f>
        <v/>
      </c>
      <c r="K46" s="104">
        <f>SUM(J46:J53)</f>
        <v>0</v>
      </c>
      <c r="L46" s="19"/>
      <c r="M46" s="19"/>
      <c r="N46" s="6"/>
      <c r="O46" s="6"/>
    </row>
    <row r="47" spans="1:17" ht="18" customHeight="1" x14ac:dyDescent="0.25">
      <c r="A47" s="19"/>
      <c r="B47" s="111"/>
      <c r="C47" s="87"/>
      <c r="D47" s="16"/>
      <c r="E47" s="34"/>
      <c r="F47" s="35">
        <v>0</v>
      </c>
      <c r="G47" s="35">
        <v>0</v>
      </c>
      <c r="H47" s="36" t="str">
        <f>IF(E47=0,"",H46+F47+G47)</f>
        <v/>
      </c>
      <c r="I47" s="33" t="str">
        <f t="shared" ref="I47:I53" si="3">IF(OR($I$45=0,E47=0),"",IF(H47&lt;$I$45,"ok","překročeno"))</f>
        <v/>
      </c>
      <c r="J47" s="58" t="str">
        <f t="shared" ref="J47:J53" si="4">IF(E47=0,"",(F47+G47)/$F$8)</f>
        <v/>
      </c>
      <c r="K47" s="105"/>
      <c r="L47" s="19"/>
      <c r="M47" s="19"/>
      <c r="N47" s="6"/>
      <c r="O47" s="6"/>
    </row>
    <row r="48" spans="1:17" ht="18" customHeight="1" x14ac:dyDescent="0.25">
      <c r="A48" s="19"/>
      <c r="B48" s="111"/>
      <c r="C48" s="87"/>
      <c r="D48" s="16"/>
      <c r="E48" s="34"/>
      <c r="F48" s="35">
        <v>0</v>
      </c>
      <c r="G48" s="35">
        <v>0</v>
      </c>
      <c r="H48" s="36" t="str">
        <f t="shared" ref="H48:H53" si="5">IF(E48=0,"",H47+F48+G48)</f>
        <v/>
      </c>
      <c r="I48" s="33" t="str">
        <f t="shared" si="3"/>
        <v/>
      </c>
      <c r="J48" s="58" t="str">
        <f t="shared" si="4"/>
        <v/>
      </c>
      <c r="K48" s="105"/>
      <c r="L48" s="19"/>
      <c r="M48" s="19"/>
      <c r="N48" s="6"/>
      <c r="O48" s="6"/>
    </row>
    <row r="49" spans="1:15" ht="18" customHeight="1" x14ac:dyDescent="0.25">
      <c r="A49" s="19"/>
      <c r="B49" s="111"/>
      <c r="C49" s="87"/>
      <c r="D49" s="16"/>
      <c r="E49" s="34"/>
      <c r="F49" s="35">
        <v>0</v>
      </c>
      <c r="G49" s="35">
        <v>0</v>
      </c>
      <c r="H49" s="36" t="str">
        <f t="shared" si="5"/>
        <v/>
      </c>
      <c r="I49" s="33" t="str">
        <f>IF(OR($I$45=0,E49=0),"",IF(H49&lt;$I$45,"ok","překročeno"))</f>
        <v/>
      </c>
      <c r="J49" s="58" t="str">
        <f t="shared" si="4"/>
        <v/>
      </c>
      <c r="K49" s="105"/>
      <c r="L49" s="19"/>
      <c r="M49" s="19"/>
      <c r="N49" s="6"/>
      <c r="O49" s="6"/>
    </row>
    <row r="50" spans="1:15" ht="18" customHeight="1" x14ac:dyDescent="0.25">
      <c r="A50" s="19"/>
      <c r="B50" s="111"/>
      <c r="C50" s="87"/>
      <c r="D50" s="16"/>
      <c r="E50" s="34"/>
      <c r="F50" s="35">
        <v>0</v>
      </c>
      <c r="G50" s="35">
        <v>0</v>
      </c>
      <c r="H50" s="36" t="str">
        <f t="shared" si="5"/>
        <v/>
      </c>
      <c r="I50" s="33" t="str">
        <f t="shared" si="3"/>
        <v/>
      </c>
      <c r="J50" s="58" t="str">
        <f t="shared" si="4"/>
        <v/>
      </c>
      <c r="K50" s="105"/>
      <c r="L50" s="19"/>
      <c r="M50" s="19"/>
      <c r="N50" s="6"/>
      <c r="O50" s="6"/>
    </row>
    <row r="51" spans="1:15" ht="18" customHeight="1" x14ac:dyDescent="0.25">
      <c r="A51" s="19"/>
      <c r="B51" s="111"/>
      <c r="C51" s="87"/>
      <c r="D51" s="16"/>
      <c r="E51" s="34"/>
      <c r="F51" s="35">
        <v>0</v>
      </c>
      <c r="G51" s="35">
        <v>0</v>
      </c>
      <c r="H51" s="36" t="str">
        <f t="shared" si="5"/>
        <v/>
      </c>
      <c r="I51" s="33" t="str">
        <f t="shared" si="3"/>
        <v/>
      </c>
      <c r="J51" s="58" t="str">
        <f t="shared" si="4"/>
        <v/>
      </c>
      <c r="K51" s="105"/>
      <c r="L51" s="19"/>
      <c r="M51" s="19"/>
      <c r="N51" s="6"/>
      <c r="O51" s="6"/>
    </row>
    <row r="52" spans="1:15" ht="18" customHeight="1" x14ac:dyDescent="0.25">
      <c r="A52" s="19"/>
      <c r="B52" s="111"/>
      <c r="C52" s="87"/>
      <c r="D52" s="16"/>
      <c r="E52" s="34"/>
      <c r="F52" s="35">
        <v>0</v>
      </c>
      <c r="G52" s="35">
        <v>0</v>
      </c>
      <c r="H52" s="36" t="str">
        <f t="shared" si="5"/>
        <v/>
      </c>
      <c r="I52" s="33" t="str">
        <f t="shared" si="3"/>
        <v/>
      </c>
      <c r="J52" s="58" t="str">
        <f t="shared" si="4"/>
        <v/>
      </c>
      <c r="K52" s="105"/>
      <c r="L52" s="19"/>
      <c r="M52" s="19"/>
      <c r="N52" s="6"/>
      <c r="O52" s="6"/>
    </row>
    <row r="53" spans="1:15" ht="18" customHeight="1" x14ac:dyDescent="0.25">
      <c r="A53" s="19"/>
      <c r="B53" s="111"/>
      <c r="C53" s="87"/>
      <c r="D53" s="16"/>
      <c r="E53" s="34"/>
      <c r="F53" s="35">
        <v>0</v>
      </c>
      <c r="G53" s="35">
        <v>0</v>
      </c>
      <c r="H53" s="36" t="str">
        <f t="shared" si="5"/>
        <v/>
      </c>
      <c r="I53" s="33" t="str">
        <f t="shared" si="3"/>
        <v/>
      </c>
      <c r="J53" s="58" t="str">
        <f t="shared" si="4"/>
        <v/>
      </c>
      <c r="K53" s="105"/>
      <c r="L53" s="19"/>
      <c r="M53" s="19"/>
      <c r="N53" s="6"/>
      <c r="O53" s="6"/>
    </row>
    <row r="54" spans="1:15" ht="45" x14ac:dyDescent="0.25">
      <c r="A54" s="19"/>
      <c r="B54" s="111" t="s">
        <v>31</v>
      </c>
      <c r="C54" s="53" t="s">
        <v>32</v>
      </c>
      <c r="D54" s="13" t="s">
        <v>8</v>
      </c>
      <c r="E54" s="42" t="s">
        <v>17</v>
      </c>
      <c r="F54" s="14" t="s">
        <v>18</v>
      </c>
      <c r="G54" s="14" t="s">
        <v>19</v>
      </c>
      <c r="H54" s="31" t="s">
        <v>33</v>
      </c>
      <c r="I54" s="22">
        <f>F8*0.5</f>
        <v>0</v>
      </c>
      <c r="J54" s="57" t="s">
        <v>26</v>
      </c>
      <c r="K54" s="63" t="s">
        <v>34</v>
      </c>
      <c r="L54" s="19" t="s">
        <v>35</v>
      </c>
      <c r="M54" s="19" t="s">
        <v>36</v>
      </c>
      <c r="N54" s="6"/>
      <c r="O54" s="6"/>
    </row>
    <row r="55" spans="1:15" ht="18" customHeight="1" x14ac:dyDescent="0.25">
      <c r="A55" s="19"/>
      <c r="B55" s="111"/>
      <c r="C55" s="87" t="s">
        <v>79</v>
      </c>
      <c r="D55" s="16"/>
      <c r="E55" s="34"/>
      <c r="F55" s="37">
        <v>0</v>
      </c>
      <c r="G55" s="37">
        <v>0</v>
      </c>
      <c r="H55" s="38" t="str">
        <f>IF(E55=0,"",ABS(F55)+ABS(G55))</f>
        <v/>
      </c>
      <c r="I55" s="33" t="str">
        <f>IF(OR($I$54=0,E55=0),"",IF(E55&gt;='Rozhodné datum'!$B$3,"ok",IF(H55&lt;=$I$54,"ok","překročeno*")))</f>
        <v/>
      </c>
      <c r="J55" s="58" t="str">
        <f>IF(E55=0,"",(F55+G55)/$F$8)</f>
        <v/>
      </c>
      <c r="K55" s="104">
        <f>SUM(M55:M65)</f>
        <v>0</v>
      </c>
      <c r="L55" s="60">
        <f>IF(E55=0,0,IF(E55&lt;'Rozhodné datum'!$B$3,"ANO","NE"))</f>
        <v>0</v>
      </c>
      <c r="M55" s="61">
        <f>IF(L55="ANO",J55,0)</f>
        <v>0</v>
      </c>
      <c r="N55" s="6"/>
      <c r="O55" s="6"/>
    </row>
    <row r="56" spans="1:15" ht="18" customHeight="1" x14ac:dyDescent="0.25">
      <c r="A56" s="19"/>
      <c r="B56" s="111"/>
      <c r="C56" s="87"/>
      <c r="D56" s="16"/>
      <c r="E56" s="34"/>
      <c r="F56" s="37">
        <v>0</v>
      </c>
      <c r="G56" s="37">
        <v>0</v>
      </c>
      <c r="H56" s="38" t="str">
        <f>IF(E56=0,"",ABS(F56)+ABS(G56)+H55)</f>
        <v/>
      </c>
      <c r="I56" s="33" t="str">
        <f>IF(OR($I$54=0,E56=0),"",IF(E56&gt;='Rozhodné datum'!$B$3,"ok",IF(H56&lt;=$I$54,"ok","překročeno*")))</f>
        <v/>
      </c>
      <c r="J56" s="58" t="str">
        <f t="shared" ref="J56:J65" si="6">IF(E56=0,"",(F56+G56)/$F$8)</f>
        <v/>
      </c>
      <c r="K56" s="105"/>
      <c r="L56" s="60">
        <f>IF(E56=0,0,IF(E56&lt;'Rozhodné datum'!$B$3,"ANO","NE"))</f>
        <v>0</v>
      </c>
      <c r="M56" s="61">
        <f t="shared" ref="M56:M65" si="7">IF(L56="ANO",J56,0)</f>
        <v>0</v>
      </c>
      <c r="N56" s="6"/>
      <c r="O56" s="6"/>
    </row>
    <row r="57" spans="1:15" ht="18" customHeight="1" x14ac:dyDescent="0.25">
      <c r="A57" s="19"/>
      <c r="B57" s="111"/>
      <c r="C57" s="87"/>
      <c r="D57" s="16"/>
      <c r="E57" s="34"/>
      <c r="F57" s="37">
        <v>0</v>
      </c>
      <c r="G57" s="37">
        <v>0</v>
      </c>
      <c r="H57" s="38" t="str">
        <f t="shared" ref="H57:H65" si="8">IF(E57=0,"",ABS(F57)+ABS(G57)+H56)</f>
        <v/>
      </c>
      <c r="I57" s="33" t="str">
        <f>IF(OR($I$54=0,E57=0),"",IF(E57&gt;='Rozhodné datum'!$B$3,"ok",IF(H57&lt;=$I$54,"ok","překročeno*")))</f>
        <v/>
      </c>
      <c r="J57" s="58" t="str">
        <f t="shared" si="6"/>
        <v/>
      </c>
      <c r="K57" s="105"/>
      <c r="L57" s="60">
        <f>IF(E57=0,0,IF(E57&lt;'Rozhodné datum'!$B$3,"ANO","NE"))</f>
        <v>0</v>
      </c>
      <c r="M57" s="61">
        <f t="shared" si="7"/>
        <v>0</v>
      </c>
      <c r="N57" s="6"/>
      <c r="O57" s="6"/>
    </row>
    <row r="58" spans="1:15" ht="18" customHeight="1" x14ac:dyDescent="0.25">
      <c r="A58" s="19"/>
      <c r="B58" s="111"/>
      <c r="C58" s="87"/>
      <c r="D58" s="16"/>
      <c r="E58" s="34"/>
      <c r="F58" s="37">
        <v>0</v>
      </c>
      <c r="G58" s="37">
        <v>0</v>
      </c>
      <c r="H58" s="38" t="str">
        <f>IF(E58=0,"",ABS(F58)+ABS(G58)+H57)</f>
        <v/>
      </c>
      <c r="I58" s="33" t="str">
        <f>IF(OR($I$54=0,E58=0),"",IF(E58&gt;='Rozhodné datum'!$B$3,"ok",IF(H58&lt;=$I$54,"ok","překročeno*")))</f>
        <v/>
      </c>
      <c r="J58" s="58" t="str">
        <f t="shared" si="6"/>
        <v/>
      </c>
      <c r="K58" s="105"/>
      <c r="L58" s="60">
        <f>IF(E58=0,0,IF(E58&lt;'Rozhodné datum'!$B$3,"ANO","NE"))</f>
        <v>0</v>
      </c>
      <c r="M58" s="61">
        <f t="shared" si="7"/>
        <v>0</v>
      </c>
      <c r="N58" s="6"/>
      <c r="O58" s="6"/>
    </row>
    <row r="59" spans="1:15" ht="18" customHeight="1" x14ac:dyDescent="0.25">
      <c r="A59" s="19"/>
      <c r="B59" s="111"/>
      <c r="C59" s="87"/>
      <c r="D59" s="16"/>
      <c r="E59" s="34"/>
      <c r="F59" s="37">
        <v>0</v>
      </c>
      <c r="G59" s="37">
        <v>0</v>
      </c>
      <c r="H59" s="38" t="str">
        <f t="shared" si="8"/>
        <v/>
      </c>
      <c r="I59" s="33" t="str">
        <f>IF(OR($I$54=0,E59=0),"",IF(E59&gt;='Rozhodné datum'!$B$3,"ok",IF(H59&lt;=$I$54,"ok","překročeno*")))</f>
        <v/>
      </c>
      <c r="J59" s="58" t="str">
        <f t="shared" si="6"/>
        <v/>
      </c>
      <c r="K59" s="105"/>
      <c r="L59" s="60">
        <f>IF(E59=0,0,IF(E59&lt;'Rozhodné datum'!$B$3,"ANO","NE"))</f>
        <v>0</v>
      </c>
      <c r="M59" s="61">
        <f t="shared" si="7"/>
        <v>0</v>
      </c>
      <c r="N59" s="6"/>
      <c r="O59" s="6"/>
    </row>
    <row r="60" spans="1:15" ht="18" customHeight="1" x14ac:dyDescent="0.25">
      <c r="A60" s="19"/>
      <c r="B60" s="111"/>
      <c r="C60" s="87"/>
      <c r="D60" s="16"/>
      <c r="E60" s="34"/>
      <c r="F60" s="37">
        <v>0</v>
      </c>
      <c r="G60" s="37">
        <v>0</v>
      </c>
      <c r="H60" s="38" t="str">
        <f t="shared" si="8"/>
        <v/>
      </c>
      <c r="I60" s="33" t="str">
        <f>IF(OR($I$54=0,E60=0),"",IF(E60&gt;='Rozhodné datum'!$B$3,"ok",IF(H60&lt;=$I$54,"ok","překročeno*")))</f>
        <v/>
      </c>
      <c r="J60" s="58" t="str">
        <f t="shared" si="6"/>
        <v/>
      </c>
      <c r="K60" s="105"/>
      <c r="L60" s="60">
        <f>IF(E60=0,0,IF(E60&lt;'Rozhodné datum'!$B$3,"ANO","NE"))</f>
        <v>0</v>
      </c>
      <c r="M60" s="61">
        <f t="shared" si="7"/>
        <v>0</v>
      </c>
      <c r="N60" s="6"/>
      <c r="O60" s="6"/>
    </row>
    <row r="61" spans="1:15" ht="18" customHeight="1" x14ac:dyDescent="0.25">
      <c r="A61" s="19"/>
      <c r="B61" s="111"/>
      <c r="C61" s="87"/>
      <c r="D61" s="16"/>
      <c r="E61" s="34"/>
      <c r="F61" s="37">
        <v>0</v>
      </c>
      <c r="G61" s="37">
        <v>0</v>
      </c>
      <c r="H61" s="38" t="str">
        <f t="shared" si="8"/>
        <v/>
      </c>
      <c r="I61" s="33" t="str">
        <f>IF(OR($I$54=0,E61=0),"",IF(E61&gt;='Rozhodné datum'!$B$3,"ok",IF(H61&lt;=$I$54,"ok","překročeno*")))</f>
        <v/>
      </c>
      <c r="J61" s="58" t="str">
        <f t="shared" si="6"/>
        <v/>
      </c>
      <c r="K61" s="105"/>
      <c r="L61" s="60">
        <f>IF(E61=0,0,IF(E61&lt;'Rozhodné datum'!$B$3,"ANO","NE"))</f>
        <v>0</v>
      </c>
      <c r="M61" s="61">
        <f t="shared" si="7"/>
        <v>0</v>
      </c>
      <c r="N61" s="6"/>
      <c r="O61" s="6"/>
    </row>
    <row r="62" spans="1:15" ht="18" customHeight="1" x14ac:dyDescent="0.25">
      <c r="A62" s="19"/>
      <c r="B62" s="111"/>
      <c r="C62" s="87"/>
      <c r="D62" s="16"/>
      <c r="E62" s="34"/>
      <c r="F62" s="37">
        <v>0</v>
      </c>
      <c r="G62" s="37">
        <v>0</v>
      </c>
      <c r="H62" s="38" t="str">
        <f t="shared" si="8"/>
        <v/>
      </c>
      <c r="I62" s="33" t="str">
        <f>IF(OR($I$54=0,E62=0),"",IF(E62&gt;='Rozhodné datum'!$B$3,"ok",IF(H62&lt;=$I$54,"ok","překročeno*")))</f>
        <v/>
      </c>
      <c r="J62" s="58" t="str">
        <f t="shared" si="6"/>
        <v/>
      </c>
      <c r="K62" s="105"/>
      <c r="L62" s="60">
        <f>IF(E62=0,0,IF(E62&lt;'Rozhodné datum'!$B$3,"ANO","NE"))</f>
        <v>0</v>
      </c>
      <c r="M62" s="61">
        <f t="shared" si="7"/>
        <v>0</v>
      </c>
      <c r="N62" s="6"/>
      <c r="O62" s="6"/>
    </row>
    <row r="63" spans="1:15" ht="18" customHeight="1" x14ac:dyDescent="0.25">
      <c r="A63" s="19"/>
      <c r="B63" s="111"/>
      <c r="C63" s="87"/>
      <c r="D63" s="16"/>
      <c r="E63" s="34"/>
      <c r="F63" s="37">
        <v>0</v>
      </c>
      <c r="G63" s="37">
        <v>0</v>
      </c>
      <c r="H63" s="38" t="str">
        <f t="shared" si="8"/>
        <v/>
      </c>
      <c r="I63" s="33" t="str">
        <f>IF(OR($I$54=0,E63=0),"",IF(E63&gt;='Rozhodné datum'!$B$3,"ok",IF(H63&lt;=$I$54,"ok","překročeno*")))</f>
        <v/>
      </c>
      <c r="J63" s="58" t="str">
        <f t="shared" si="6"/>
        <v/>
      </c>
      <c r="K63" s="105"/>
      <c r="L63" s="60">
        <f>IF(E63=0,0,IF(E63&lt;'Rozhodné datum'!$B$3,"ANO","NE"))</f>
        <v>0</v>
      </c>
      <c r="M63" s="61">
        <f t="shared" si="7"/>
        <v>0</v>
      </c>
      <c r="N63" s="6"/>
      <c r="O63" s="6"/>
    </row>
    <row r="64" spans="1:15" ht="18" customHeight="1" x14ac:dyDescent="0.25">
      <c r="A64" s="19"/>
      <c r="B64" s="111"/>
      <c r="C64" s="87"/>
      <c r="D64" s="16"/>
      <c r="E64" s="34"/>
      <c r="F64" s="37">
        <v>0</v>
      </c>
      <c r="G64" s="37">
        <v>0</v>
      </c>
      <c r="H64" s="38" t="str">
        <f t="shared" si="8"/>
        <v/>
      </c>
      <c r="I64" s="33" t="str">
        <f>IF(OR($I$54=0,E64=0),"",IF(E64&gt;='Rozhodné datum'!$B$3,"ok",IF(H64&lt;=$I$54,"ok","překročeno*")))</f>
        <v/>
      </c>
      <c r="J64" s="58" t="str">
        <f t="shared" si="6"/>
        <v/>
      </c>
      <c r="K64" s="105"/>
      <c r="L64" s="60">
        <f>IF(E64=0,0,IF(E64&lt;'Rozhodné datum'!$B$3,"ANO","NE"))</f>
        <v>0</v>
      </c>
      <c r="M64" s="61">
        <f t="shared" si="7"/>
        <v>0</v>
      </c>
      <c r="N64" s="6"/>
      <c r="O64" s="6"/>
    </row>
    <row r="65" spans="1:15" ht="18" customHeight="1" x14ac:dyDescent="0.25">
      <c r="A65" s="19"/>
      <c r="B65" s="111"/>
      <c r="C65" s="87"/>
      <c r="D65" s="16"/>
      <c r="E65" s="34"/>
      <c r="F65" s="37">
        <v>0</v>
      </c>
      <c r="G65" s="37">
        <v>0</v>
      </c>
      <c r="H65" s="38" t="str">
        <f t="shared" si="8"/>
        <v/>
      </c>
      <c r="I65" s="33" t="str">
        <f>IF(OR($I$54=0,E65=0),"",IF(E65&gt;='Rozhodné datum'!$B$3,"ok",IF(H65&lt;=$I$54,"ok","překročeno*")))</f>
        <v/>
      </c>
      <c r="J65" s="58" t="str">
        <f t="shared" si="6"/>
        <v/>
      </c>
      <c r="K65" s="105"/>
      <c r="L65" s="60">
        <f>IF(E65=0,0,IF(E65&lt;'Rozhodné datum'!$B$3,"ANO","NE"))</f>
        <v>0</v>
      </c>
      <c r="M65" s="61">
        <f t="shared" si="7"/>
        <v>0</v>
      </c>
      <c r="N65" s="6"/>
      <c r="O65" s="6"/>
    </row>
    <row r="66" spans="1:15" ht="45" x14ac:dyDescent="0.25">
      <c r="A66" s="19"/>
      <c r="B66" s="111" t="s">
        <v>37</v>
      </c>
      <c r="C66" s="53" t="s">
        <v>38</v>
      </c>
      <c r="D66" s="13" t="s">
        <v>8</v>
      </c>
      <c r="E66" s="42" t="s">
        <v>17</v>
      </c>
      <c r="F66" s="14" t="s">
        <v>18</v>
      </c>
      <c r="G66" s="14" t="s">
        <v>19</v>
      </c>
      <c r="H66" s="31" t="s">
        <v>33</v>
      </c>
      <c r="I66" s="22">
        <f>F8*0.5</f>
        <v>0</v>
      </c>
      <c r="J66" s="57" t="s">
        <v>26</v>
      </c>
      <c r="K66" s="57" t="s">
        <v>34</v>
      </c>
      <c r="L66" s="19" t="s">
        <v>35</v>
      </c>
      <c r="M66" s="19" t="s">
        <v>36</v>
      </c>
      <c r="N66" s="6"/>
      <c r="O66" s="6"/>
    </row>
    <row r="67" spans="1:15" ht="18" customHeight="1" x14ac:dyDescent="0.25">
      <c r="A67" s="19"/>
      <c r="B67" s="111"/>
      <c r="C67" s="87" t="s">
        <v>73</v>
      </c>
      <c r="D67" s="16"/>
      <c r="E67" s="34"/>
      <c r="F67" s="35">
        <v>0</v>
      </c>
      <c r="G67" s="35">
        <v>0</v>
      </c>
      <c r="H67" s="38" t="str">
        <f>IF(E67=0,"",ABS(F67)+ABS(G67))</f>
        <v/>
      </c>
      <c r="I67" s="33" t="str">
        <f>IF(OR($I$66=0,E67=0),"",IF(E67&gt;='Rozhodné datum'!$B$3,"ok",IF(H67&lt;=$I$66,"ok","překročeno*")))</f>
        <v/>
      </c>
      <c r="J67" s="58" t="str">
        <f>IF(E67=0,"",(F67+G67)/$F$8)</f>
        <v/>
      </c>
      <c r="K67" s="104">
        <f>SUM(M67:M77)</f>
        <v>0</v>
      </c>
      <c r="L67" s="60">
        <f>IF(E67=0,0,IF(E67&lt;'Rozhodné datum'!$B$3,"ANO","NE"))</f>
        <v>0</v>
      </c>
      <c r="M67" s="61">
        <f>IF(L67="ANO",J67,0)</f>
        <v>0</v>
      </c>
      <c r="N67" s="6"/>
      <c r="O67" s="6"/>
    </row>
    <row r="68" spans="1:15" ht="18" customHeight="1" x14ac:dyDescent="0.25">
      <c r="A68" s="19"/>
      <c r="B68" s="111"/>
      <c r="C68" s="87"/>
      <c r="D68" s="16"/>
      <c r="E68" s="34"/>
      <c r="F68" s="35">
        <v>0</v>
      </c>
      <c r="G68" s="35">
        <v>0</v>
      </c>
      <c r="H68" s="38" t="str">
        <f>IF(E68=0,"",ABS(F68)+ABS(G68)+H67)</f>
        <v/>
      </c>
      <c r="I68" s="33" t="str">
        <f>IF(OR($I$66=0,E68=0),"",IF(E68&gt;='Rozhodné datum'!$B$3,"ok",IF(H68&lt;=$I$66,"ok","překročeno*")))</f>
        <v/>
      </c>
      <c r="J68" s="58" t="str">
        <f>IF(E68=0,"",(F68+G68)/$F$8)</f>
        <v/>
      </c>
      <c r="K68" s="105"/>
      <c r="L68" s="60">
        <f>IF(E68=0,0,IF(E68&lt;'Rozhodné datum'!$B$3,"ANO","NE"))</f>
        <v>0</v>
      </c>
      <c r="M68" s="61">
        <f>IF(L68="ANO",J68,0)</f>
        <v>0</v>
      </c>
      <c r="N68" s="6"/>
      <c r="O68" s="6"/>
    </row>
    <row r="69" spans="1:15" ht="18" customHeight="1" x14ac:dyDescent="0.25">
      <c r="A69" s="19"/>
      <c r="B69" s="111"/>
      <c r="C69" s="87"/>
      <c r="D69" s="16"/>
      <c r="E69" s="34"/>
      <c r="F69" s="35">
        <v>0</v>
      </c>
      <c r="G69" s="35">
        <v>0</v>
      </c>
      <c r="H69" s="38" t="str">
        <f t="shared" ref="H69:H77" si="9">IF(E69=0,"",ABS(F69)+ABS(G69)+H68)</f>
        <v/>
      </c>
      <c r="I69" s="33" t="str">
        <f>IF(OR($I$66=0,E69=0),"",IF(E69&gt;='Rozhodné datum'!$B$3,"ok",IF(H69&lt;=$I$66,"ok","překročeno*")))</f>
        <v/>
      </c>
      <c r="J69" s="58" t="str">
        <f t="shared" ref="J69:J77" si="10">IF(E69=0,"",(F69+G69)/$F$8)</f>
        <v/>
      </c>
      <c r="K69" s="105"/>
      <c r="L69" s="60">
        <f>IF(E69=0,0,IF(E69&lt;'Rozhodné datum'!$B$3,"ANO","NE"))</f>
        <v>0</v>
      </c>
      <c r="M69" s="61">
        <f t="shared" ref="M69:M77" si="11">IF(L69="ANO",J69,0)</f>
        <v>0</v>
      </c>
      <c r="N69" s="6"/>
      <c r="O69" s="6"/>
    </row>
    <row r="70" spans="1:15" ht="18" customHeight="1" x14ac:dyDescent="0.25">
      <c r="A70" s="19"/>
      <c r="B70" s="111"/>
      <c r="C70" s="87"/>
      <c r="D70" s="16"/>
      <c r="E70" s="34"/>
      <c r="F70" s="35">
        <v>0</v>
      </c>
      <c r="G70" s="35">
        <v>0</v>
      </c>
      <c r="H70" s="38" t="str">
        <f t="shared" si="9"/>
        <v/>
      </c>
      <c r="I70" s="33" t="str">
        <f>IF(OR($I$66=0,E70=0),"",IF(E70&gt;='Rozhodné datum'!$B$3,"ok",IF(H70&lt;=$I$66,"ok","překročeno*")))</f>
        <v/>
      </c>
      <c r="J70" s="58" t="str">
        <f t="shared" si="10"/>
        <v/>
      </c>
      <c r="K70" s="105"/>
      <c r="L70" s="60">
        <f>IF(E70=0,0,IF(E70&lt;'Rozhodné datum'!$B$3,"ANO","NE"))</f>
        <v>0</v>
      </c>
      <c r="M70" s="61">
        <f t="shared" si="11"/>
        <v>0</v>
      </c>
      <c r="N70" s="6"/>
      <c r="O70" s="6"/>
    </row>
    <row r="71" spans="1:15" ht="18" customHeight="1" x14ac:dyDescent="0.25">
      <c r="A71" s="19"/>
      <c r="B71" s="111"/>
      <c r="C71" s="87"/>
      <c r="D71" s="16"/>
      <c r="E71" s="34"/>
      <c r="F71" s="35">
        <v>0</v>
      </c>
      <c r="G71" s="35">
        <v>0</v>
      </c>
      <c r="H71" s="38" t="str">
        <f t="shared" si="9"/>
        <v/>
      </c>
      <c r="I71" s="33" t="str">
        <f>IF(OR($I$66=0,E71=0),"",IF(E71&gt;='Rozhodné datum'!$B$3,"ok",IF(H71&lt;=$I$66,"ok","překročeno*")))</f>
        <v/>
      </c>
      <c r="J71" s="58" t="str">
        <f t="shared" si="10"/>
        <v/>
      </c>
      <c r="K71" s="105"/>
      <c r="L71" s="60">
        <f>IF(E71=0,0,IF(E71&lt;'Rozhodné datum'!$B$3,"ANO","NE"))</f>
        <v>0</v>
      </c>
      <c r="M71" s="61">
        <f t="shared" si="11"/>
        <v>0</v>
      </c>
      <c r="N71" s="6"/>
      <c r="O71" s="6"/>
    </row>
    <row r="72" spans="1:15" ht="18" customHeight="1" x14ac:dyDescent="0.25">
      <c r="A72" s="19"/>
      <c r="B72" s="111"/>
      <c r="C72" s="87"/>
      <c r="D72" s="16"/>
      <c r="E72" s="34"/>
      <c r="F72" s="35">
        <v>0</v>
      </c>
      <c r="G72" s="35">
        <v>0</v>
      </c>
      <c r="H72" s="38" t="str">
        <f t="shared" si="9"/>
        <v/>
      </c>
      <c r="I72" s="33" t="str">
        <f>IF(OR($I$66=0,E72=0),"",IF(E72&gt;='Rozhodné datum'!$B$3,"ok",IF(H72&lt;=$I$66,"ok","překročeno*")))</f>
        <v/>
      </c>
      <c r="J72" s="58" t="str">
        <f t="shared" si="10"/>
        <v/>
      </c>
      <c r="K72" s="105"/>
      <c r="L72" s="60">
        <f>IF(E72=0,0,IF(E72&lt;'Rozhodné datum'!$B$3,"ANO","NE"))</f>
        <v>0</v>
      </c>
      <c r="M72" s="61">
        <f t="shared" si="11"/>
        <v>0</v>
      </c>
      <c r="N72" s="6"/>
      <c r="O72" s="6"/>
    </row>
    <row r="73" spans="1:15" ht="18" customHeight="1" x14ac:dyDescent="0.25">
      <c r="A73" s="19"/>
      <c r="B73" s="111"/>
      <c r="C73" s="87"/>
      <c r="D73" s="16"/>
      <c r="E73" s="34"/>
      <c r="F73" s="35">
        <v>0</v>
      </c>
      <c r="G73" s="35">
        <v>0</v>
      </c>
      <c r="H73" s="38" t="str">
        <f t="shared" si="9"/>
        <v/>
      </c>
      <c r="I73" s="33" t="str">
        <f>IF(OR($I$66=0,E73=0),"",IF(E73&gt;='Rozhodné datum'!$B$3,"ok",IF(H73&lt;=$I$66,"ok","překročeno*")))</f>
        <v/>
      </c>
      <c r="J73" s="58" t="str">
        <f t="shared" si="10"/>
        <v/>
      </c>
      <c r="K73" s="105"/>
      <c r="L73" s="60">
        <f>IF(E73=0,0,IF(E73&lt;'Rozhodné datum'!$B$3,"ANO","NE"))</f>
        <v>0</v>
      </c>
      <c r="M73" s="61">
        <f t="shared" si="11"/>
        <v>0</v>
      </c>
      <c r="N73" s="6"/>
      <c r="O73" s="6"/>
    </row>
    <row r="74" spans="1:15" ht="18" customHeight="1" x14ac:dyDescent="0.25">
      <c r="A74" s="19"/>
      <c r="B74" s="111"/>
      <c r="C74" s="87"/>
      <c r="D74" s="16"/>
      <c r="E74" s="34"/>
      <c r="F74" s="35">
        <v>0</v>
      </c>
      <c r="G74" s="35">
        <v>0</v>
      </c>
      <c r="H74" s="38" t="str">
        <f t="shared" si="9"/>
        <v/>
      </c>
      <c r="I74" s="33" t="str">
        <f>IF(OR($I$66=0,E74=0),"",IF(E74&gt;='Rozhodné datum'!$B$3,"ok",IF(H74&lt;=$I$66,"ok","překročeno*")))</f>
        <v/>
      </c>
      <c r="J74" s="58" t="str">
        <f t="shared" si="10"/>
        <v/>
      </c>
      <c r="K74" s="105"/>
      <c r="L74" s="60">
        <f>IF(E74=0,0,IF(E74&lt;'Rozhodné datum'!$B$3,"ANO","NE"))</f>
        <v>0</v>
      </c>
      <c r="M74" s="61">
        <f>IF(L74="ANO",J74,0)</f>
        <v>0</v>
      </c>
      <c r="N74" s="6"/>
      <c r="O74" s="6"/>
    </row>
    <row r="75" spans="1:15" ht="18" customHeight="1" x14ac:dyDescent="0.25">
      <c r="A75" s="19"/>
      <c r="B75" s="111"/>
      <c r="C75" s="87"/>
      <c r="D75" s="16"/>
      <c r="E75" s="34"/>
      <c r="F75" s="35">
        <v>0</v>
      </c>
      <c r="G75" s="35">
        <v>0</v>
      </c>
      <c r="H75" s="38" t="str">
        <f t="shared" si="9"/>
        <v/>
      </c>
      <c r="I75" s="33" t="str">
        <f>IF(OR($I$66=0,E75=0),"",IF(E75&gt;='Rozhodné datum'!$B$3,"ok",IF(H75&lt;=$I$66,"ok","překročeno*")))</f>
        <v/>
      </c>
      <c r="J75" s="58" t="str">
        <f t="shared" si="10"/>
        <v/>
      </c>
      <c r="K75" s="105"/>
      <c r="L75" s="60">
        <f>IF(E75=0,0,IF(E75&lt;'Rozhodné datum'!$B$3,"ANO","NE"))</f>
        <v>0</v>
      </c>
      <c r="M75" s="61">
        <f>IF(L75="ANO",J75,0)</f>
        <v>0</v>
      </c>
      <c r="N75" s="6"/>
      <c r="O75" s="6"/>
    </row>
    <row r="76" spans="1:15" ht="18" customHeight="1" x14ac:dyDescent="0.25">
      <c r="A76" s="19"/>
      <c r="B76" s="111"/>
      <c r="C76" s="87"/>
      <c r="D76" s="16"/>
      <c r="E76" s="34"/>
      <c r="F76" s="35">
        <v>0</v>
      </c>
      <c r="G76" s="35">
        <v>0</v>
      </c>
      <c r="H76" s="38" t="str">
        <f t="shared" si="9"/>
        <v/>
      </c>
      <c r="I76" s="33" t="str">
        <f>IF(OR($I$66=0,E76=0),"",IF(E76&gt;='Rozhodné datum'!$B$3,"ok",IF(H76&lt;=$I$66,"ok","překročeno*")))</f>
        <v/>
      </c>
      <c r="J76" s="58" t="str">
        <f t="shared" si="10"/>
        <v/>
      </c>
      <c r="K76" s="105"/>
      <c r="L76" s="60">
        <f>IF(E76=0,0,IF(E76&lt;'Rozhodné datum'!$B$3,"ANO","NE"))</f>
        <v>0</v>
      </c>
      <c r="M76" s="61">
        <f>IF(L76="ANO",J76,0)</f>
        <v>0</v>
      </c>
      <c r="N76" s="6"/>
      <c r="O76" s="6"/>
    </row>
    <row r="77" spans="1:15" ht="18" customHeight="1" x14ac:dyDescent="0.25">
      <c r="A77" s="19"/>
      <c r="B77" s="111"/>
      <c r="C77" s="87"/>
      <c r="D77" s="16"/>
      <c r="E77" s="34"/>
      <c r="F77" s="35">
        <v>0</v>
      </c>
      <c r="G77" s="35">
        <v>0</v>
      </c>
      <c r="H77" s="38" t="str">
        <f t="shared" si="9"/>
        <v/>
      </c>
      <c r="I77" s="33" t="str">
        <f>IF(OR($I$66=0,E77=0),"",IF(E77&gt;='Rozhodné datum'!$B$3,"ok",IF(H77&lt;=$I$66,"ok","překročeno*")))</f>
        <v/>
      </c>
      <c r="J77" s="58" t="str">
        <f t="shared" si="10"/>
        <v/>
      </c>
      <c r="K77" s="105"/>
      <c r="L77" s="60">
        <f>IF(E77=0,0,IF(E77&lt;'Rozhodné datum'!$B$3,"ANO","NE"))</f>
        <v>0</v>
      </c>
      <c r="M77" s="61">
        <f t="shared" si="11"/>
        <v>0</v>
      </c>
      <c r="N77" s="6"/>
      <c r="O77" s="6"/>
    </row>
    <row r="78" spans="1:15" ht="33.75" x14ac:dyDescent="0.25">
      <c r="A78" s="19"/>
      <c r="B78" s="111" t="s">
        <v>39</v>
      </c>
      <c r="C78" s="53" t="s">
        <v>40</v>
      </c>
      <c r="D78" s="13" t="s">
        <v>8</v>
      </c>
      <c r="E78" s="42" t="s">
        <v>17</v>
      </c>
      <c r="F78" s="14" t="s">
        <v>18</v>
      </c>
      <c r="G78" s="14" t="s">
        <v>19</v>
      </c>
      <c r="H78" s="43">
        <v>0.3</v>
      </c>
      <c r="I78" s="22">
        <f>F8*0.3</f>
        <v>0</v>
      </c>
      <c r="J78" s="57" t="s">
        <v>41</v>
      </c>
      <c r="K78" s="59"/>
      <c r="L78" s="19"/>
      <c r="M78" s="19"/>
      <c r="N78" s="6"/>
      <c r="O78" s="6"/>
    </row>
    <row r="79" spans="1:15" ht="191.25" x14ac:dyDescent="0.25">
      <c r="A79" s="19"/>
      <c r="B79" s="111"/>
      <c r="C79" s="54" t="s">
        <v>80</v>
      </c>
      <c r="D79" s="16"/>
      <c r="E79" s="34" t="s">
        <v>13</v>
      </c>
      <c r="F79" s="35">
        <f>SUM(F55:F65)+SUM(F67:F77)</f>
        <v>0</v>
      </c>
      <c r="G79" s="35">
        <f>SUM(G55:G65)+SUM(G67:G77)</f>
        <v>0</v>
      </c>
      <c r="H79" s="36">
        <f>ABS(F79)-ABS(G79)</f>
        <v>0</v>
      </c>
      <c r="I79" s="33" t="str">
        <f>IF(H79&lt;=$I$78,"ok","překročeno")</f>
        <v>ok</v>
      </c>
      <c r="J79" s="58">
        <f>IF(F8=0,0,IF(H79&lt;=0,0,H79/F8))</f>
        <v>0</v>
      </c>
      <c r="K79" s="19"/>
      <c r="L79" s="19"/>
      <c r="M79" s="19"/>
      <c r="N79" s="6"/>
      <c r="O79" s="6"/>
    </row>
    <row r="80" spans="1:15" ht="30" x14ac:dyDescent="0.25">
      <c r="A80" s="19"/>
      <c r="B80" s="110" t="s">
        <v>42</v>
      </c>
      <c r="C80" s="53" t="s">
        <v>43</v>
      </c>
      <c r="D80" s="13" t="s">
        <v>8</v>
      </c>
      <c r="E80" s="42" t="s">
        <v>17</v>
      </c>
      <c r="F80" s="17" t="s">
        <v>44</v>
      </c>
      <c r="G80" s="17" t="s">
        <v>45</v>
      </c>
      <c r="H80" s="30"/>
      <c r="I80" s="19"/>
      <c r="J80" s="19"/>
      <c r="K80" s="19"/>
      <c r="L80" s="19"/>
      <c r="M80" s="19"/>
      <c r="N80" s="6"/>
      <c r="O80" s="6"/>
    </row>
    <row r="81" spans="1:15" ht="18" customHeight="1" x14ac:dyDescent="0.25">
      <c r="A81" s="19"/>
      <c r="B81" s="110"/>
      <c r="C81" s="107" t="s">
        <v>46</v>
      </c>
      <c r="D81" s="25"/>
      <c r="E81" s="34" t="s">
        <v>13</v>
      </c>
      <c r="F81" s="35"/>
      <c r="G81" s="34" t="s">
        <v>13</v>
      </c>
      <c r="H81" s="30"/>
      <c r="I81" s="19"/>
      <c r="J81" s="19"/>
      <c r="K81" s="19"/>
      <c r="L81" s="19"/>
      <c r="M81" s="19"/>
      <c r="N81" s="6"/>
      <c r="O81" s="6"/>
    </row>
    <row r="82" spans="1:15" ht="18" customHeight="1" x14ac:dyDescent="0.25">
      <c r="A82" s="19"/>
      <c r="B82" s="110"/>
      <c r="C82" s="108"/>
      <c r="D82" s="25"/>
      <c r="E82" s="34" t="s">
        <v>13</v>
      </c>
      <c r="F82" s="35"/>
      <c r="G82" s="34" t="s">
        <v>13</v>
      </c>
      <c r="H82" s="30"/>
      <c r="I82" s="19"/>
      <c r="J82" s="19"/>
      <c r="K82" s="19"/>
      <c r="L82" s="19"/>
      <c r="M82" s="19"/>
      <c r="N82" s="6"/>
      <c r="O82" s="6"/>
    </row>
    <row r="83" spans="1:15" ht="18" customHeight="1" x14ac:dyDescent="0.25">
      <c r="A83" s="19"/>
      <c r="B83" s="110"/>
      <c r="C83" s="109"/>
      <c r="D83" s="25"/>
      <c r="E83" s="34" t="s">
        <v>13</v>
      </c>
      <c r="F83" s="35"/>
      <c r="G83" s="34" t="s">
        <v>13</v>
      </c>
      <c r="H83" s="30"/>
      <c r="I83" s="19"/>
      <c r="J83" s="19"/>
      <c r="K83" s="19"/>
      <c r="L83" s="19"/>
      <c r="M83" s="19"/>
      <c r="N83" s="6"/>
      <c r="O83" s="6"/>
    </row>
    <row r="84" spans="1:15" ht="30" x14ac:dyDescent="0.25">
      <c r="A84" s="19"/>
      <c r="B84" s="110" t="s">
        <v>47</v>
      </c>
      <c r="C84" s="53" t="s">
        <v>48</v>
      </c>
      <c r="D84" s="13" t="s">
        <v>8</v>
      </c>
      <c r="E84" s="42" t="s">
        <v>17</v>
      </c>
      <c r="F84" s="14" t="s">
        <v>18</v>
      </c>
      <c r="G84" s="14" t="s">
        <v>19</v>
      </c>
      <c r="H84" s="32"/>
      <c r="I84" s="19"/>
      <c r="J84" s="19"/>
      <c r="K84" s="19"/>
      <c r="L84" s="19"/>
      <c r="M84" s="19"/>
      <c r="N84" s="6"/>
      <c r="O84" s="6"/>
    </row>
    <row r="85" spans="1:15" ht="43.9" customHeight="1" x14ac:dyDescent="0.25">
      <c r="A85" s="19"/>
      <c r="B85" s="110"/>
      <c r="C85" s="87" t="s">
        <v>49</v>
      </c>
      <c r="D85" s="16"/>
      <c r="E85" s="102" t="s">
        <v>50</v>
      </c>
      <c r="F85" s="103"/>
      <c r="G85" s="103"/>
      <c r="H85" s="29"/>
      <c r="I85" s="21"/>
      <c r="J85" s="19"/>
      <c r="K85" s="19"/>
      <c r="L85" s="19"/>
      <c r="M85" s="19"/>
      <c r="N85" s="6"/>
      <c r="O85" s="6"/>
    </row>
    <row r="86" spans="1:15" ht="18" customHeight="1" x14ac:dyDescent="0.25">
      <c r="A86" s="19"/>
      <c r="B86" s="110"/>
      <c r="C86" s="87"/>
      <c r="D86" s="16"/>
      <c r="E86" s="34" t="s">
        <v>13</v>
      </c>
      <c r="F86" s="35">
        <v>0</v>
      </c>
      <c r="G86" s="35">
        <v>0</v>
      </c>
      <c r="H86" s="30"/>
      <c r="I86" s="19"/>
      <c r="J86" s="19"/>
      <c r="K86" s="19"/>
      <c r="L86" s="19"/>
      <c r="M86" s="19"/>
      <c r="N86" s="6"/>
      <c r="O86" s="6"/>
    </row>
    <row r="87" spans="1:15" ht="18" customHeight="1" x14ac:dyDescent="0.25">
      <c r="A87" s="19"/>
      <c r="B87" s="110"/>
      <c r="C87" s="87"/>
      <c r="D87" s="16"/>
      <c r="E87" s="34" t="s">
        <v>13</v>
      </c>
      <c r="F87" s="35">
        <v>0</v>
      </c>
      <c r="G87" s="35">
        <v>0</v>
      </c>
      <c r="H87" s="30"/>
      <c r="I87" s="19"/>
      <c r="J87" s="19"/>
      <c r="K87" s="19"/>
      <c r="L87" s="19"/>
      <c r="M87" s="19"/>
      <c r="N87" s="6"/>
      <c r="O87" s="6"/>
    </row>
    <row r="88" spans="1:15" ht="18" customHeight="1" x14ac:dyDescent="0.25">
      <c r="A88" s="19"/>
      <c r="B88" s="110"/>
      <c r="C88" s="87"/>
      <c r="D88" s="16"/>
      <c r="E88" s="34" t="s">
        <v>13</v>
      </c>
      <c r="F88" s="35">
        <v>0</v>
      </c>
      <c r="G88" s="35">
        <v>0</v>
      </c>
      <c r="H88" s="30"/>
      <c r="I88" s="19"/>
      <c r="J88" s="19"/>
      <c r="K88" s="19"/>
      <c r="L88" s="19"/>
      <c r="M88" s="19"/>
      <c r="N88" s="6"/>
      <c r="O88" s="6"/>
    </row>
    <row r="89" spans="1:15" ht="18" customHeight="1" x14ac:dyDescent="0.25">
      <c r="A89" s="19"/>
      <c r="B89" s="110"/>
      <c r="C89" s="87"/>
      <c r="D89" s="16"/>
      <c r="E89" s="34" t="s">
        <v>13</v>
      </c>
      <c r="F89" s="35">
        <v>0</v>
      </c>
      <c r="G89" s="35">
        <v>0</v>
      </c>
      <c r="H89" s="29"/>
      <c r="I89" s="21"/>
      <c r="J89" s="19"/>
      <c r="K89" s="19"/>
      <c r="L89" s="19"/>
      <c r="M89" s="19"/>
      <c r="N89" s="6"/>
      <c r="O89" s="6"/>
    </row>
    <row r="90" spans="1:15" ht="18" customHeight="1" x14ac:dyDescent="0.25">
      <c r="A90" s="19"/>
      <c r="B90" s="110"/>
      <c r="C90" s="87"/>
      <c r="D90" s="16"/>
      <c r="E90" s="34" t="s">
        <v>13</v>
      </c>
      <c r="F90" s="35">
        <v>0</v>
      </c>
      <c r="G90" s="35">
        <v>0</v>
      </c>
      <c r="H90" s="30"/>
      <c r="I90" s="19"/>
      <c r="J90" s="19"/>
      <c r="K90" s="19"/>
      <c r="L90" s="19"/>
      <c r="M90" s="19"/>
      <c r="N90" s="6"/>
      <c r="O90" s="6"/>
    </row>
    <row r="91" spans="1:15" ht="18" customHeight="1" x14ac:dyDescent="0.25">
      <c r="A91" s="19"/>
      <c r="B91" s="110"/>
      <c r="C91" s="87"/>
      <c r="D91" s="16"/>
      <c r="E91" s="34" t="s">
        <v>13</v>
      </c>
      <c r="F91" s="35">
        <v>0</v>
      </c>
      <c r="G91" s="35">
        <v>0</v>
      </c>
      <c r="H91" s="30"/>
      <c r="I91" s="19"/>
      <c r="J91" s="19"/>
      <c r="K91" s="19"/>
      <c r="L91" s="19"/>
      <c r="M91" s="19"/>
      <c r="N91" s="6"/>
      <c r="O91" s="6"/>
    </row>
    <row r="92" spans="1:15" ht="18" customHeight="1" x14ac:dyDescent="0.25">
      <c r="A92" s="19"/>
      <c r="B92" s="110"/>
      <c r="C92" s="87"/>
      <c r="D92" s="16"/>
      <c r="E92" s="34" t="s">
        <v>13</v>
      </c>
      <c r="F92" s="35">
        <v>0</v>
      </c>
      <c r="G92" s="35">
        <v>0</v>
      </c>
      <c r="H92" s="30"/>
      <c r="I92" s="19"/>
      <c r="J92" s="19"/>
      <c r="K92" s="19"/>
      <c r="L92" s="19"/>
      <c r="M92" s="19"/>
      <c r="N92" s="6"/>
      <c r="O92" s="6"/>
    </row>
    <row r="93" spans="1:15" ht="18" customHeight="1" x14ac:dyDescent="0.25">
      <c r="A93" s="19"/>
      <c r="B93" s="110"/>
      <c r="C93" s="87"/>
      <c r="D93" s="16"/>
      <c r="E93" s="34" t="s">
        <v>13</v>
      </c>
      <c r="F93" s="35">
        <v>0</v>
      </c>
      <c r="G93" s="35">
        <v>0</v>
      </c>
      <c r="H93" s="30"/>
      <c r="I93" s="19"/>
      <c r="J93" s="19"/>
      <c r="K93" s="19"/>
      <c r="L93" s="19"/>
      <c r="M93" s="19"/>
      <c r="N93" s="6"/>
      <c r="O93" s="6"/>
    </row>
    <row r="94" spans="1:15" ht="18" customHeight="1" x14ac:dyDescent="0.25">
      <c r="A94" s="19"/>
      <c r="B94" s="110"/>
      <c r="C94" s="87"/>
      <c r="D94" s="16"/>
      <c r="E94" s="34" t="s">
        <v>13</v>
      </c>
      <c r="F94" s="35">
        <v>0</v>
      </c>
      <c r="G94" s="35">
        <v>0</v>
      </c>
      <c r="H94" s="29"/>
      <c r="I94" s="21"/>
      <c r="J94" s="19"/>
      <c r="K94" s="19"/>
      <c r="L94" s="19"/>
      <c r="M94" s="19"/>
      <c r="N94" s="6"/>
      <c r="O94" s="6"/>
    </row>
    <row r="95" spans="1:15" ht="18" customHeight="1" x14ac:dyDescent="0.25">
      <c r="A95" s="19"/>
      <c r="B95" s="110"/>
      <c r="C95" s="87"/>
      <c r="D95" s="16"/>
      <c r="E95" s="34" t="s">
        <v>13</v>
      </c>
      <c r="F95" s="35">
        <v>0</v>
      </c>
      <c r="G95" s="35">
        <v>0</v>
      </c>
      <c r="H95" s="30"/>
      <c r="I95" s="19"/>
      <c r="J95" s="19"/>
      <c r="K95" s="19"/>
      <c r="L95" s="19"/>
      <c r="M95" s="19"/>
      <c r="N95" s="6"/>
      <c r="O95" s="6"/>
    </row>
    <row r="96" spans="1:15" ht="18" customHeight="1" x14ac:dyDescent="0.25">
      <c r="A96" s="19"/>
      <c r="B96" s="110"/>
      <c r="C96" s="87"/>
      <c r="D96" s="16"/>
      <c r="E96" s="34" t="s">
        <v>13</v>
      </c>
      <c r="F96" s="35">
        <v>0</v>
      </c>
      <c r="G96" s="35">
        <v>0</v>
      </c>
      <c r="H96" s="30"/>
      <c r="I96" s="19"/>
      <c r="J96" s="19"/>
      <c r="K96" s="19"/>
      <c r="L96" s="19"/>
      <c r="M96" s="19"/>
      <c r="N96" s="6"/>
      <c r="O96" s="6"/>
    </row>
    <row r="97" spans="1:15" ht="18" customHeight="1" x14ac:dyDescent="0.25">
      <c r="A97" s="19"/>
      <c r="B97" s="110"/>
      <c r="C97" s="87"/>
      <c r="D97" s="16"/>
      <c r="E97" s="34" t="s">
        <v>13</v>
      </c>
      <c r="F97" s="35">
        <v>0</v>
      </c>
      <c r="G97" s="35">
        <v>0</v>
      </c>
      <c r="H97" s="30"/>
      <c r="I97" s="19"/>
      <c r="J97" s="19"/>
      <c r="K97" s="19"/>
      <c r="L97" s="19"/>
      <c r="M97" s="19"/>
      <c r="N97" s="6"/>
      <c r="O97" s="6"/>
    </row>
    <row r="98" spans="1:15" ht="30" x14ac:dyDescent="0.25">
      <c r="A98" s="19"/>
      <c r="B98" s="110" t="s">
        <v>51</v>
      </c>
      <c r="C98" s="53" t="s">
        <v>52</v>
      </c>
      <c r="D98" s="13" t="s">
        <v>8</v>
      </c>
      <c r="E98" s="42" t="s">
        <v>17</v>
      </c>
      <c r="F98" s="17" t="s">
        <v>53</v>
      </c>
      <c r="G98" s="17" t="s">
        <v>54</v>
      </c>
      <c r="H98" s="19"/>
      <c r="I98" s="19"/>
      <c r="J98" s="19"/>
      <c r="K98" s="19"/>
      <c r="L98" s="19"/>
      <c r="M98" s="19"/>
      <c r="N98" s="6"/>
      <c r="O98" s="6"/>
    </row>
    <row r="99" spans="1:15" ht="140.1" customHeight="1" x14ac:dyDescent="0.25">
      <c r="A99" s="19"/>
      <c r="B99" s="110"/>
      <c r="C99" s="107" t="s">
        <v>81</v>
      </c>
      <c r="D99" s="99"/>
      <c r="E99" s="96" t="s">
        <v>13</v>
      </c>
      <c r="F99" s="90"/>
      <c r="G99" s="93"/>
      <c r="H99" s="19"/>
      <c r="I99" s="19"/>
      <c r="J99" s="19"/>
      <c r="K99" s="19"/>
      <c r="L99" s="19"/>
      <c r="M99" s="19"/>
      <c r="N99" s="6"/>
      <c r="O99" s="6"/>
    </row>
    <row r="100" spans="1:15" ht="18" customHeight="1" x14ac:dyDescent="0.25">
      <c r="A100" s="19"/>
      <c r="B100" s="110"/>
      <c r="C100" s="108"/>
      <c r="D100" s="100"/>
      <c r="E100" s="97"/>
      <c r="F100" s="91"/>
      <c r="G100" s="94"/>
      <c r="H100" s="19"/>
      <c r="I100" s="19"/>
      <c r="J100" s="19"/>
      <c r="K100" s="19"/>
      <c r="L100" s="19"/>
      <c r="M100" s="19"/>
      <c r="N100" s="6"/>
      <c r="O100" s="6"/>
    </row>
    <row r="101" spans="1:15" ht="18" customHeight="1" x14ac:dyDescent="0.25">
      <c r="A101" s="19"/>
      <c r="B101" s="110"/>
      <c r="C101" s="109"/>
      <c r="D101" s="101"/>
      <c r="E101" s="98"/>
      <c r="F101" s="92"/>
      <c r="G101" s="95"/>
      <c r="H101" s="19"/>
      <c r="I101" s="19"/>
      <c r="J101" s="19"/>
      <c r="K101" s="19"/>
      <c r="L101" s="19"/>
      <c r="M101" s="19"/>
      <c r="N101" s="6"/>
      <c r="O101" s="6"/>
    </row>
    <row r="102" spans="1:15" ht="36" customHeight="1" x14ac:dyDescent="0.25">
      <c r="A102" s="19"/>
      <c r="B102" s="56"/>
      <c r="C102" s="55" t="s">
        <v>55</v>
      </c>
      <c r="D102" s="26"/>
      <c r="E102" s="27"/>
      <c r="F102" s="28"/>
      <c r="G102" s="27"/>
      <c r="H102" s="19"/>
      <c r="I102" s="19"/>
      <c r="J102" s="19"/>
      <c r="K102" s="19"/>
      <c r="L102" s="19"/>
      <c r="M102" s="19"/>
      <c r="N102" s="6"/>
      <c r="O102" s="6"/>
    </row>
    <row r="103" spans="1:15" x14ac:dyDescent="0.25">
      <c r="A103" s="19"/>
      <c r="B103" s="19"/>
      <c r="C103" s="19" t="s">
        <v>56</v>
      </c>
      <c r="D103" s="6"/>
      <c r="E103" s="6"/>
      <c r="F103" s="6"/>
      <c r="G103" s="6"/>
      <c r="H103" s="19"/>
      <c r="I103" s="19"/>
      <c r="J103" s="19"/>
      <c r="K103" s="19"/>
      <c r="L103" s="19"/>
      <c r="M103" s="19"/>
      <c r="N103" s="6"/>
      <c r="O103" s="6"/>
    </row>
    <row r="104" spans="1:15" x14ac:dyDescent="0.25">
      <c r="A104" s="19"/>
      <c r="B104" s="19"/>
      <c r="C104" s="19"/>
      <c r="D104" s="6"/>
      <c r="E104" s="6"/>
      <c r="F104" s="6"/>
      <c r="G104" s="6"/>
      <c r="H104" s="19"/>
      <c r="I104" s="19"/>
      <c r="J104" s="19"/>
      <c r="K104" s="19"/>
      <c r="L104" s="19"/>
      <c r="M104" s="19"/>
      <c r="N104" s="6"/>
      <c r="O104" s="6"/>
    </row>
    <row r="105" spans="1:15" x14ac:dyDescent="0.25">
      <c r="A105" s="19"/>
      <c r="B105" s="19"/>
      <c r="C105" s="19"/>
      <c r="D105" s="6"/>
      <c r="E105" s="6"/>
      <c r="F105" s="6"/>
      <c r="G105" s="6"/>
      <c r="H105" s="19"/>
      <c r="I105" s="19"/>
      <c r="J105" s="19"/>
      <c r="K105" s="19"/>
      <c r="L105" s="19"/>
      <c r="M105" s="19"/>
      <c r="N105" s="6"/>
      <c r="O105" s="6"/>
    </row>
  </sheetData>
  <sheetProtection sheet="1" formatCells="0" formatColumns="0" formatRows="0" insertColumns="0" insertHyperlinks="0" deleteColumns="0" deleteRows="0" sort="0" autoFilter="0" pivotTables="0"/>
  <mergeCells count="49">
    <mergeCell ref="B54:B65"/>
    <mergeCell ref="K37:K44"/>
    <mergeCell ref="K46:K53"/>
    <mergeCell ref="K55:K65"/>
    <mergeCell ref="B45:B53"/>
    <mergeCell ref="C55:C65"/>
    <mergeCell ref="D2:H2"/>
    <mergeCell ref="D3:H3"/>
    <mergeCell ref="D4:H4"/>
    <mergeCell ref="F5:G6"/>
    <mergeCell ref="E28:G28"/>
    <mergeCell ref="D5:D6"/>
    <mergeCell ref="E5:E6"/>
    <mergeCell ref="F7:G7"/>
    <mergeCell ref="F8:G8"/>
    <mergeCell ref="F9:G9"/>
    <mergeCell ref="F10:G10"/>
    <mergeCell ref="F18:G18"/>
    <mergeCell ref="F15:G15"/>
    <mergeCell ref="F17:G17"/>
    <mergeCell ref="H5:H6"/>
    <mergeCell ref="F16:G16"/>
    <mergeCell ref="K67:K77"/>
    <mergeCell ref="A19:B19"/>
    <mergeCell ref="C81:C83"/>
    <mergeCell ref="C99:C101"/>
    <mergeCell ref="B80:B83"/>
    <mergeCell ref="B84:B97"/>
    <mergeCell ref="B98:B101"/>
    <mergeCell ref="B20:B26"/>
    <mergeCell ref="C28:C35"/>
    <mergeCell ref="B27:B35"/>
    <mergeCell ref="C37:C44"/>
    <mergeCell ref="C85:C97"/>
    <mergeCell ref="B78:B79"/>
    <mergeCell ref="C21:C26"/>
    <mergeCell ref="B36:B44"/>
    <mergeCell ref="B66:B77"/>
    <mergeCell ref="F99:F101"/>
    <mergeCell ref="G99:G101"/>
    <mergeCell ref="E99:E101"/>
    <mergeCell ref="D99:D101"/>
    <mergeCell ref="E85:G85"/>
    <mergeCell ref="C67:C77"/>
    <mergeCell ref="C46:C53"/>
    <mergeCell ref="F11:G11"/>
    <mergeCell ref="F12:G12"/>
    <mergeCell ref="F13:G13"/>
    <mergeCell ref="F14:G14"/>
  </mergeCells>
  <conditionalFormatting sqref="I37:I44">
    <cfRule type="containsText" dxfId="47" priority="15" operator="containsText" text="překročeno">
      <formula>NOT(ISERROR(SEARCH("překročeno",I37)))</formula>
    </cfRule>
  </conditionalFormatting>
  <conditionalFormatting sqref="I55:I65">
    <cfRule type="containsText" dxfId="46" priority="13" operator="containsText" text="překročeno">
      <formula>NOT(ISERROR(SEARCH("překročeno",I55)))</formula>
    </cfRule>
  </conditionalFormatting>
  <conditionalFormatting sqref="I79">
    <cfRule type="containsText" dxfId="45" priority="11" operator="containsText" text="překročeno">
      <formula>NOT(ISERROR(SEARCH("překročeno",I79)))</formula>
    </cfRule>
  </conditionalFormatting>
  <conditionalFormatting sqref="I67:I77">
    <cfRule type="containsText" dxfId="44" priority="10" operator="containsText" text="překročeno">
      <formula>NOT(ISERROR(SEARCH("překročeno",I67)))</formula>
    </cfRule>
  </conditionalFormatting>
  <conditionalFormatting sqref="K37:K44">
    <cfRule type="cellIs" dxfId="43" priority="6" operator="greaterThanOrEqual">
      <formula>0.1</formula>
    </cfRule>
  </conditionalFormatting>
  <conditionalFormatting sqref="I46:I53">
    <cfRule type="containsText" dxfId="42" priority="7" operator="containsText" text="překročeno">
      <formula>NOT(ISERROR(SEARCH("překročeno",I46)))</formula>
    </cfRule>
  </conditionalFormatting>
  <conditionalFormatting sqref="K46:K53">
    <cfRule type="cellIs" dxfId="41" priority="4" operator="greaterThanOrEqual">
      <formula>0.15</formula>
    </cfRule>
  </conditionalFormatting>
  <conditionalFormatting sqref="K55:K65">
    <cfRule type="cellIs" dxfId="40" priority="3" operator="greaterThan">
      <formula>0.5</formula>
    </cfRule>
  </conditionalFormatting>
  <conditionalFormatting sqref="K67:K77">
    <cfRule type="cellIs" dxfId="39" priority="2" operator="greaterThan">
      <formula>0.5</formula>
    </cfRule>
  </conditionalFormatting>
  <conditionalFormatting sqref="J79">
    <cfRule type="cellIs" dxfId="38" priority="1" operator="greaterThan">
      <formula>0.3</formula>
    </cfRule>
  </conditionalFormatting>
  <pageMargins left="0.7" right="0.7" top="0.78740157499999996" bottom="0.78740157499999996"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75A6-3A07-40B9-9A9C-2909F1713854}">
  <dimension ref="A1:R94"/>
  <sheetViews>
    <sheetView tabSelected="1" topLeftCell="A50" workbookViewId="0">
      <selection activeCell="H65" sqref="H65"/>
    </sheetView>
  </sheetViews>
  <sheetFormatPr defaultColWidth="9.140625" defaultRowHeight="15" x14ac:dyDescent="0.25"/>
  <cols>
    <col min="1" max="1" width="5.85546875" customWidth="1"/>
    <col min="2" max="2" width="4.28515625" customWidth="1"/>
    <col min="3" max="3" width="37.7109375" customWidth="1"/>
    <col min="4" max="4" width="4.85546875" style="7" customWidth="1"/>
    <col min="5" max="5" width="11.140625" style="7" customWidth="1"/>
    <col min="6" max="6" width="18.5703125" style="7" customWidth="1"/>
    <col min="7" max="7" width="18.85546875" style="7" customWidth="1"/>
    <col min="8" max="8" width="19.42578125" customWidth="1"/>
    <col min="9" max="9" width="14.42578125" customWidth="1"/>
    <col min="10" max="10" width="17.85546875" customWidth="1"/>
    <col min="11" max="11" width="15.7109375" customWidth="1"/>
    <col min="12" max="13" width="11.140625" hidden="1" customWidth="1"/>
    <col min="14" max="15" width="9.140625" hidden="1" customWidth="1"/>
    <col min="16" max="16" width="12.140625" hidden="1" customWidth="1"/>
    <col min="17" max="17" width="11.42578125" style="7" hidden="1" customWidth="1"/>
    <col min="18" max="16384" width="9.140625" style="7"/>
  </cols>
  <sheetData>
    <row r="1" spans="3:18" x14ac:dyDescent="0.25">
      <c r="C1" s="19"/>
      <c r="D1" s="6"/>
      <c r="E1" s="6"/>
      <c r="F1" s="6"/>
      <c r="G1" s="6"/>
      <c r="H1" s="19"/>
      <c r="I1" s="19"/>
      <c r="J1" s="19"/>
      <c r="K1" s="19"/>
      <c r="L1" s="19"/>
      <c r="M1" s="19"/>
      <c r="N1" s="19"/>
      <c r="O1" s="19"/>
      <c r="P1" s="19"/>
      <c r="Q1" s="6"/>
      <c r="R1" s="6"/>
    </row>
    <row r="2" spans="3:18" ht="18" customHeight="1" x14ac:dyDescent="0.25">
      <c r="C2" s="44" t="s">
        <v>5</v>
      </c>
      <c r="D2" s="113"/>
      <c r="E2" s="113"/>
      <c r="F2" s="113"/>
      <c r="G2" s="113"/>
      <c r="H2" s="113"/>
      <c r="I2" s="19"/>
      <c r="J2" s="19"/>
      <c r="K2" s="19"/>
      <c r="L2" s="19"/>
      <c r="M2" s="19"/>
      <c r="N2" s="19"/>
      <c r="O2" s="19"/>
      <c r="P2" s="19"/>
      <c r="Q2" s="6"/>
      <c r="R2" s="6"/>
    </row>
    <row r="3" spans="3:18" ht="18" customHeight="1" x14ac:dyDescent="0.25">
      <c r="C3" s="44" t="s">
        <v>6</v>
      </c>
      <c r="D3" s="113"/>
      <c r="E3" s="113"/>
      <c r="F3" s="113"/>
      <c r="G3" s="113"/>
      <c r="H3" s="113"/>
      <c r="I3" s="19"/>
      <c r="J3" s="19"/>
      <c r="K3" s="19"/>
      <c r="L3" s="19"/>
      <c r="M3" s="19"/>
      <c r="N3" s="19"/>
      <c r="O3" s="19"/>
      <c r="P3" s="19"/>
      <c r="Q3" s="6"/>
      <c r="R3" s="6"/>
    </row>
    <row r="4" spans="3:18" ht="18" customHeight="1" x14ac:dyDescent="0.25">
      <c r="C4" s="45" t="s">
        <v>7</v>
      </c>
      <c r="D4" s="113"/>
      <c r="E4" s="113"/>
      <c r="F4" s="113"/>
      <c r="G4" s="113"/>
      <c r="H4" s="113"/>
      <c r="I4" s="19"/>
      <c r="J4" s="19"/>
      <c r="K4" s="19"/>
      <c r="L4" s="19"/>
      <c r="M4" s="19"/>
      <c r="N4" s="19"/>
      <c r="O4" s="19"/>
      <c r="P4" s="19"/>
      <c r="Q4" s="6"/>
      <c r="R4" s="6"/>
    </row>
    <row r="5" spans="3:18" ht="15" customHeight="1" x14ac:dyDescent="0.25">
      <c r="C5" s="46"/>
      <c r="D5" s="118" t="s">
        <v>8</v>
      </c>
      <c r="E5" s="120" t="s">
        <v>9</v>
      </c>
      <c r="F5" s="114" t="s">
        <v>82</v>
      </c>
      <c r="G5" s="115"/>
      <c r="H5" s="124" t="s">
        <v>83</v>
      </c>
      <c r="I5" s="19"/>
      <c r="J5" s="19"/>
      <c r="K5" s="19"/>
      <c r="L5" s="19"/>
      <c r="M5" s="19"/>
      <c r="N5" s="19"/>
      <c r="O5" s="19"/>
      <c r="P5" s="19"/>
      <c r="Q5" s="6"/>
      <c r="R5" s="6"/>
    </row>
    <row r="6" spans="3:18" x14ac:dyDescent="0.25">
      <c r="C6" s="47"/>
      <c r="D6" s="119"/>
      <c r="E6" s="121"/>
      <c r="F6" s="116"/>
      <c r="G6" s="117"/>
      <c r="H6" s="124"/>
      <c r="I6" s="20"/>
      <c r="J6" s="19"/>
      <c r="K6" s="19"/>
      <c r="L6" s="19"/>
      <c r="M6" s="19"/>
      <c r="N6" s="19"/>
      <c r="O6" s="19"/>
      <c r="P6" s="19"/>
      <c r="Q6" s="6"/>
      <c r="R6" s="6"/>
    </row>
    <row r="7" spans="3:18" ht="18" customHeight="1" x14ac:dyDescent="0.25">
      <c r="C7" s="48" t="s">
        <v>10</v>
      </c>
      <c r="D7" s="8" t="s">
        <v>11</v>
      </c>
      <c r="E7" s="39"/>
      <c r="F7" s="88">
        <v>0</v>
      </c>
      <c r="G7" s="89"/>
      <c r="H7" s="39"/>
      <c r="I7" s="19"/>
      <c r="J7" s="19"/>
      <c r="K7" s="19"/>
      <c r="L7" s="19"/>
      <c r="M7" s="19"/>
      <c r="N7" s="19"/>
      <c r="O7" s="19"/>
      <c r="P7" s="19"/>
      <c r="Q7" s="6"/>
      <c r="R7" s="6"/>
    </row>
    <row r="8" spans="3:18" ht="18" customHeight="1" x14ac:dyDescent="0.25">
      <c r="C8" s="49" t="s">
        <v>12</v>
      </c>
      <c r="D8" s="10" t="s">
        <v>11</v>
      </c>
      <c r="E8" s="40" t="s">
        <v>13</v>
      </c>
      <c r="F8" s="88">
        <v>0</v>
      </c>
      <c r="G8" s="89"/>
      <c r="H8" s="40" t="s">
        <v>13</v>
      </c>
      <c r="I8" s="19"/>
      <c r="J8" s="19"/>
      <c r="K8" s="19"/>
      <c r="L8" s="19"/>
      <c r="M8" s="19"/>
      <c r="N8" s="19"/>
      <c r="O8" s="19"/>
      <c r="P8" s="19"/>
      <c r="Q8" s="6"/>
      <c r="R8" s="6"/>
    </row>
    <row r="9" spans="3:18" ht="18" customHeight="1" x14ac:dyDescent="0.25">
      <c r="C9" s="49" t="s">
        <v>84</v>
      </c>
      <c r="D9" s="9"/>
      <c r="E9" s="40" t="s">
        <v>13</v>
      </c>
      <c r="F9" s="88">
        <v>0</v>
      </c>
      <c r="G9" s="89"/>
      <c r="H9" s="40" t="s">
        <v>13</v>
      </c>
      <c r="I9" s="19"/>
      <c r="J9" s="19"/>
      <c r="K9" s="19"/>
      <c r="L9" s="19"/>
      <c r="M9" s="19"/>
      <c r="N9" s="19"/>
      <c r="O9" s="19"/>
      <c r="P9" s="19"/>
      <c r="Q9" s="6"/>
      <c r="R9" s="6"/>
    </row>
    <row r="10" spans="3:18" ht="18" customHeight="1" x14ac:dyDescent="0.25">
      <c r="C10" s="49" t="s">
        <v>84</v>
      </c>
      <c r="D10" s="9"/>
      <c r="E10" s="40" t="s">
        <v>13</v>
      </c>
      <c r="F10" s="88">
        <v>0</v>
      </c>
      <c r="G10" s="89"/>
      <c r="H10" s="40" t="s">
        <v>13</v>
      </c>
      <c r="I10" s="19"/>
      <c r="J10" s="19"/>
      <c r="K10" s="19"/>
      <c r="L10" s="19"/>
      <c r="M10" s="19"/>
      <c r="N10" s="19"/>
      <c r="O10" s="19"/>
      <c r="P10" s="19"/>
      <c r="Q10" s="6"/>
      <c r="R10" s="6"/>
    </row>
    <row r="11" spans="3:18" ht="18" customHeight="1" x14ac:dyDescent="0.25">
      <c r="C11" s="49" t="s">
        <v>84</v>
      </c>
      <c r="D11" s="9"/>
      <c r="E11" s="40" t="s">
        <v>13</v>
      </c>
      <c r="F11" s="88">
        <v>0</v>
      </c>
      <c r="G11" s="89"/>
      <c r="H11" s="40" t="s">
        <v>13</v>
      </c>
      <c r="I11" s="19"/>
      <c r="J11" s="19"/>
      <c r="K11" s="19"/>
      <c r="L11" s="19"/>
      <c r="M11" s="19"/>
      <c r="N11" s="19"/>
      <c r="O11" s="19"/>
      <c r="P11" s="19"/>
      <c r="Q11" s="6"/>
      <c r="R11" s="6"/>
    </row>
    <row r="12" spans="3:18" ht="18" customHeight="1" x14ac:dyDescent="0.25">
      <c r="C12" s="49" t="s">
        <v>84</v>
      </c>
      <c r="D12" s="9"/>
      <c r="E12" s="40" t="s">
        <v>13</v>
      </c>
      <c r="F12" s="88">
        <v>0</v>
      </c>
      <c r="G12" s="89"/>
      <c r="H12" s="40" t="s">
        <v>13</v>
      </c>
      <c r="I12" s="19"/>
      <c r="J12" s="19"/>
      <c r="K12" s="19"/>
      <c r="L12" s="19"/>
      <c r="M12" s="19"/>
      <c r="N12" s="19"/>
      <c r="O12" s="19"/>
      <c r="P12" s="19"/>
      <c r="Q12" s="6"/>
      <c r="R12" s="6"/>
    </row>
    <row r="13" spans="3:18" ht="18" customHeight="1" x14ac:dyDescent="0.25">
      <c r="C13" s="49" t="s">
        <v>84</v>
      </c>
      <c r="D13" s="9"/>
      <c r="E13" s="40" t="s">
        <v>13</v>
      </c>
      <c r="F13" s="88">
        <v>0</v>
      </c>
      <c r="G13" s="89"/>
      <c r="H13" s="40" t="s">
        <v>13</v>
      </c>
      <c r="I13" s="19"/>
      <c r="J13" s="19"/>
      <c r="K13" s="19"/>
      <c r="L13" s="19"/>
      <c r="M13" s="19"/>
      <c r="N13" s="19"/>
      <c r="O13" s="19"/>
      <c r="P13" s="19"/>
      <c r="Q13" s="6"/>
      <c r="R13" s="6"/>
    </row>
    <row r="14" spans="3:18" ht="18" customHeight="1" x14ac:dyDescent="0.25">
      <c r="C14" s="49" t="s">
        <v>84</v>
      </c>
      <c r="D14" s="9"/>
      <c r="E14" s="40" t="s">
        <v>13</v>
      </c>
      <c r="F14" s="88">
        <v>0</v>
      </c>
      <c r="G14" s="89"/>
      <c r="H14" s="40" t="s">
        <v>13</v>
      </c>
      <c r="I14" s="19"/>
      <c r="J14" s="19"/>
      <c r="K14" s="19"/>
      <c r="L14" s="19"/>
      <c r="M14" s="19"/>
      <c r="N14" s="19"/>
      <c r="O14" s="19"/>
      <c r="P14" s="19"/>
      <c r="Q14" s="6"/>
      <c r="R14" s="6"/>
    </row>
    <row r="15" spans="3:18" ht="18" customHeight="1" x14ac:dyDescent="0.25">
      <c r="C15" s="49" t="s">
        <v>84</v>
      </c>
      <c r="D15" s="9"/>
      <c r="E15" s="40" t="s">
        <v>13</v>
      </c>
      <c r="F15" s="88">
        <v>0</v>
      </c>
      <c r="G15" s="89"/>
      <c r="H15" s="40" t="s">
        <v>13</v>
      </c>
      <c r="I15" s="19"/>
      <c r="J15" s="19"/>
      <c r="K15" s="19"/>
      <c r="L15" s="19"/>
      <c r="M15" s="19"/>
      <c r="N15" s="19"/>
      <c r="O15" s="19"/>
      <c r="P15" s="19"/>
      <c r="Q15" s="6"/>
      <c r="R15" s="6"/>
    </row>
    <row r="16" spans="3:18" ht="18" customHeight="1" x14ac:dyDescent="0.25">
      <c r="C16" s="49" t="s">
        <v>84</v>
      </c>
      <c r="D16" s="9"/>
      <c r="E16" s="40" t="s">
        <v>13</v>
      </c>
      <c r="F16" s="88">
        <v>0</v>
      </c>
      <c r="G16" s="89"/>
      <c r="H16" s="40" t="s">
        <v>13</v>
      </c>
      <c r="I16" s="19"/>
      <c r="J16" s="19"/>
      <c r="K16" s="19"/>
      <c r="L16" s="19"/>
      <c r="M16" s="19"/>
      <c r="N16" s="19"/>
      <c r="O16" s="19"/>
      <c r="P16" s="19"/>
      <c r="Q16" s="6"/>
      <c r="R16" s="6"/>
    </row>
    <row r="17" spans="1:18" ht="18" customHeight="1" x14ac:dyDescent="0.25">
      <c r="C17" s="49" t="s">
        <v>84</v>
      </c>
      <c r="D17" s="9"/>
      <c r="E17" s="40" t="s">
        <v>13</v>
      </c>
      <c r="F17" s="88">
        <v>0</v>
      </c>
      <c r="G17" s="89"/>
      <c r="H17" s="40" t="s">
        <v>13</v>
      </c>
      <c r="I17" s="19"/>
      <c r="J17" s="19"/>
      <c r="K17" s="19"/>
      <c r="L17" s="19"/>
      <c r="M17" s="19"/>
      <c r="N17" s="19"/>
      <c r="O17" s="19"/>
      <c r="P17" s="19"/>
      <c r="Q17" s="6"/>
      <c r="R17" s="6"/>
    </row>
    <row r="18" spans="1:18" ht="18" customHeight="1" x14ac:dyDescent="0.25">
      <c r="C18" s="50" t="s">
        <v>84</v>
      </c>
      <c r="D18" s="11"/>
      <c r="E18" s="40" t="s">
        <v>13</v>
      </c>
      <c r="F18" s="122">
        <v>0</v>
      </c>
      <c r="G18" s="123"/>
      <c r="H18" s="40" t="s">
        <v>13</v>
      </c>
      <c r="I18" s="19"/>
      <c r="J18" s="19"/>
      <c r="K18" s="19"/>
      <c r="L18" s="19"/>
      <c r="M18" s="19"/>
      <c r="N18" s="19"/>
      <c r="O18" s="19"/>
      <c r="P18" s="19"/>
      <c r="Q18" s="6"/>
      <c r="R18" s="6"/>
    </row>
    <row r="19" spans="1:18" x14ac:dyDescent="0.25">
      <c r="A19" s="126" t="s">
        <v>57</v>
      </c>
      <c r="B19" s="126"/>
      <c r="C19" s="51"/>
      <c r="D19" s="12"/>
      <c r="E19" s="12"/>
      <c r="F19" s="12"/>
      <c r="G19" s="12"/>
      <c r="H19" s="19"/>
      <c r="I19" s="19"/>
      <c r="J19" s="19"/>
      <c r="K19" s="19"/>
      <c r="L19" s="19"/>
      <c r="M19" s="19"/>
      <c r="N19" s="19"/>
      <c r="O19" s="19"/>
      <c r="P19" s="19"/>
      <c r="Q19" s="6"/>
      <c r="R19" s="6"/>
    </row>
    <row r="20" spans="1:18" ht="30" customHeight="1" x14ac:dyDescent="0.25">
      <c r="B20" s="125" t="s">
        <v>58</v>
      </c>
      <c r="C20" s="53" t="s">
        <v>21</v>
      </c>
      <c r="D20" s="13" t="s">
        <v>8</v>
      </c>
      <c r="E20" s="42" t="s">
        <v>17</v>
      </c>
      <c r="F20" s="14" t="s">
        <v>18</v>
      </c>
      <c r="G20" s="15" t="s">
        <v>19</v>
      </c>
      <c r="H20" s="29"/>
      <c r="I20" s="21"/>
      <c r="J20" s="19"/>
      <c r="K20" s="19"/>
      <c r="L20" s="19"/>
      <c r="M20" s="19"/>
      <c r="N20" s="19"/>
      <c r="O20" s="19"/>
      <c r="P20" s="19"/>
      <c r="Q20" s="6"/>
      <c r="R20" s="6"/>
    </row>
    <row r="21" spans="1:18" ht="37.15" customHeight="1" x14ac:dyDescent="0.25">
      <c r="B21" s="125"/>
      <c r="C21" s="87" t="s">
        <v>59</v>
      </c>
      <c r="D21" s="16"/>
      <c r="E21" s="102" t="s">
        <v>60</v>
      </c>
      <c r="F21" s="103"/>
      <c r="G21" s="103"/>
      <c r="H21" s="29"/>
      <c r="I21" s="21"/>
      <c r="J21" s="19"/>
      <c r="K21" s="19"/>
      <c r="L21" s="19"/>
      <c r="M21" s="19"/>
      <c r="N21" s="19"/>
      <c r="O21" s="19"/>
      <c r="P21" s="19"/>
      <c r="Q21" s="6"/>
      <c r="R21" s="6"/>
    </row>
    <row r="22" spans="1:18" ht="18" customHeight="1" x14ac:dyDescent="0.25">
      <c r="B22" s="125"/>
      <c r="C22" s="87"/>
      <c r="D22" s="16"/>
      <c r="E22" s="34"/>
      <c r="F22" s="35">
        <v>0</v>
      </c>
      <c r="G22" s="35">
        <v>0</v>
      </c>
      <c r="H22" s="30"/>
      <c r="I22" s="19"/>
      <c r="J22" s="19"/>
      <c r="K22" s="19"/>
      <c r="L22" s="19"/>
      <c r="M22" s="19"/>
      <c r="N22" s="19"/>
      <c r="O22" s="19"/>
      <c r="P22" s="19"/>
      <c r="Q22" s="6"/>
      <c r="R22" s="6"/>
    </row>
    <row r="23" spans="1:18" ht="18" customHeight="1" x14ac:dyDescent="0.25">
      <c r="B23" s="125"/>
      <c r="C23" s="87"/>
      <c r="D23" s="16"/>
      <c r="E23" s="34"/>
      <c r="F23" s="35">
        <v>0</v>
      </c>
      <c r="G23" s="35">
        <v>0</v>
      </c>
      <c r="H23" s="30"/>
      <c r="I23" s="19"/>
      <c r="J23" s="19"/>
      <c r="K23" s="19"/>
      <c r="L23" s="19"/>
      <c r="M23" s="19"/>
      <c r="N23" s="19"/>
      <c r="O23" s="19"/>
      <c r="P23" s="19"/>
      <c r="Q23" s="6"/>
      <c r="R23" s="6"/>
    </row>
    <row r="24" spans="1:18" ht="18" customHeight="1" x14ac:dyDescent="0.25">
      <c r="B24" s="125"/>
      <c r="C24" s="87"/>
      <c r="D24" s="16"/>
      <c r="E24" s="34"/>
      <c r="F24" s="35">
        <v>0</v>
      </c>
      <c r="G24" s="35">
        <v>0</v>
      </c>
      <c r="H24" s="30"/>
      <c r="I24" s="19"/>
      <c r="J24" s="19"/>
      <c r="K24" s="19"/>
      <c r="L24" s="19"/>
      <c r="M24" s="19"/>
      <c r="N24" s="19"/>
      <c r="O24" s="19"/>
      <c r="P24" s="19"/>
      <c r="Q24" s="6"/>
      <c r="R24" s="6"/>
    </row>
    <row r="25" spans="1:18" ht="18" customHeight="1" x14ac:dyDescent="0.25">
      <c r="B25" s="125"/>
      <c r="C25" s="87"/>
      <c r="D25" s="16"/>
      <c r="E25" s="34"/>
      <c r="F25" s="35">
        <v>0</v>
      </c>
      <c r="G25" s="35">
        <v>0</v>
      </c>
      <c r="H25" s="30"/>
      <c r="I25" s="19"/>
      <c r="J25" s="19"/>
      <c r="K25" s="19"/>
      <c r="L25" s="19"/>
      <c r="M25" s="19"/>
      <c r="N25" s="19"/>
      <c r="O25" s="19"/>
      <c r="P25" s="19"/>
      <c r="Q25" s="6"/>
      <c r="R25" s="6"/>
    </row>
    <row r="26" spans="1:18" ht="18" customHeight="1" x14ac:dyDescent="0.25">
      <c r="B26" s="125"/>
      <c r="C26" s="87"/>
      <c r="D26" s="16"/>
      <c r="E26" s="34"/>
      <c r="F26" s="35">
        <v>0</v>
      </c>
      <c r="G26" s="35">
        <v>0</v>
      </c>
      <c r="H26" s="30"/>
      <c r="I26" s="19"/>
      <c r="J26" s="19"/>
      <c r="K26" s="19"/>
      <c r="L26" s="19"/>
      <c r="M26" s="19"/>
      <c r="N26" s="19"/>
      <c r="O26" s="19"/>
      <c r="P26" s="19"/>
      <c r="Q26" s="6"/>
      <c r="R26" s="6"/>
    </row>
    <row r="27" spans="1:18" ht="18" customHeight="1" x14ac:dyDescent="0.25">
      <c r="B27" s="125"/>
      <c r="C27" s="87"/>
      <c r="D27" s="16"/>
      <c r="E27" s="34"/>
      <c r="F27" s="35">
        <v>0</v>
      </c>
      <c r="G27" s="35">
        <v>0</v>
      </c>
      <c r="H27" s="30"/>
      <c r="I27" s="19"/>
      <c r="J27" s="19"/>
      <c r="K27" s="19"/>
      <c r="L27" s="19"/>
      <c r="M27" s="19"/>
      <c r="N27" s="19"/>
      <c r="O27" s="19"/>
      <c r="P27" s="19"/>
      <c r="Q27" s="6"/>
      <c r="R27" s="6"/>
    </row>
    <row r="28" spans="1:18" ht="18" customHeight="1" x14ac:dyDescent="0.25">
      <c r="B28" s="125"/>
      <c r="C28" s="87"/>
      <c r="D28" s="16"/>
      <c r="E28" s="34"/>
      <c r="F28" s="35">
        <v>0</v>
      </c>
      <c r="G28" s="35">
        <v>0</v>
      </c>
      <c r="H28" s="29"/>
      <c r="I28" s="21"/>
      <c r="J28" s="19"/>
      <c r="K28" s="19"/>
      <c r="L28" s="19"/>
      <c r="M28" s="19"/>
      <c r="N28" s="19"/>
      <c r="O28" s="19"/>
      <c r="P28" s="19"/>
      <c r="Q28" s="6"/>
      <c r="R28" s="6"/>
    </row>
    <row r="29" spans="1:18" ht="38.25" customHeight="1" x14ac:dyDescent="0.25">
      <c r="B29" s="125" t="s">
        <v>61</v>
      </c>
      <c r="C29" s="53" t="s">
        <v>25</v>
      </c>
      <c r="D29" s="13" t="s">
        <v>8</v>
      </c>
      <c r="E29" s="42" t="s">
        <v>17</v>
      </c>
      <c r="F29" s="14" t="s">
        <v>18</v>
      </c>
      <c r="G29" s="14" t="s">
        <v>19</v>
      </c>
      <c r="H29" s="43">
        <v>0.1</v>
      </c>
      <c r="I29" s="22">
        <f>F8*0.1</f>
        <v>0</v>
      </c>
      <c r="J29" s="57" t="s">
        <v>26</v>
      </c>
      <c r="K29" s="57" t="s">
        <v>27</v>
      </c>
      <c r="L29" s="19"/>
      <c r="M29" s="19"/>
      <c r="N29" s="19"/>
      <c r="O29" s="19"/>
      <c r="P29" s="19"/>
      <c r="Q29" s="6"/>
      <c r="R29" s="6"/>
    </row>
    <row r="30" spans="1:18" ht="18" customHeight="1" x14ac:dyDescent="0.25">
      <c r="B30" s="125"/>
      <c r="C30" s="87" t="s">
        <v>62</v>
      </c>
      <c r="D30" s="16"/>
      <c r="E30" s="34"/>
      <c r="F30" s="35">
        <v>0</v>
      </c>
      <c r="G30" s="35">
        <v>0</v>
      </c>
      <c r="H30" s="36" t="str">
        <f>IF(E30=0,"",F30+G30)</f>
        <v/>
      </c>
      <c r="I30" s="33" t="str">
        <f>IF(OR($I$29=0,E30=0),"",IF(H30&lt;$I$29,"ok","překročeno"))</f>
        <v/>
      </c>
      <c r="J30" s="58" t="str">
        <f>IF(E30=0,"",(F30+G30)/$F$8)</f>
        <v/>
      </c>
      <c r="K30" s="104">
        <f>SUM(J30:J37)</f>
        <v>0</v>
      </c>
      <c r="L30" s="19"/>
      <c r="M30" s="19"/>
      <c r="N30" s="19"/>
      <c r="O30" s="19"/>
      <c r="P30" s="19"/>
      <c r="Q30" s="6"/>
      <c r="R30" s="6"/>
    </row>
    <row r="31" spans="1:18" ht="18" customHeight="1" x14ac:dyDescent="0.25">
      <c r="B31" s="125"/>
      <c r="C31" s="87"/>
      <c r="D31" s="16"/>
      <c r="E31" s="34"/>
      <c r="F31" s="35">
        <v>0</v>
      </c>
      <c r="G31" s="35">
        <v>0</v>
      </c>
      <c r="H31" s="36" t="str">
        <f>IF(E31=0,"",H30+F31+G31)</f>
        <v/>
      </c>
      <c r="I31" s="33" t="str">
        <f>IF(OR($I$29=0,E31=0),"",IF(H31&lt;$I$29,"ok","překročeno"))</f>
        <v/>
      </c>
      <c r="J31" s="58" t="str">
        <f t="shared" ref="J31:J37" si="0">IF(E31=0,"",(F31+G31)/$F$8)</f>
        <v/>
      </c>
      <c r="K31" s="105"/>
      <c r="L31" s="19"/>
      <c r="M31" s="19"/>
      <c r="N31" s="19"/>
      <c r="O31" s="19"/>
      <c r="P31" s="19"/>
      <c r="Q31" s="6"/>
      <c r="R31" s="6"/>
    </row>
    <row r="32" spans="1:18" ht="18" customHeight="1" x14ac:dyDescent="0.25">
      <c r="B32" s="125"/>
      <c r="C32" s="87"/>
      <c r="D32" s="16"/>
      <c r="E32" s="34"/>
      <c r="F32" s="35">
        <v>0</v>
      </c>
      <c r="G32" s="35">
        <v>0</v>
      </c>
      <c r="H32" s="36" t="str">
        <f>IF(E32=0,"",H31+F32+G32)</f>
        <v/>
      </c>
      <c r="I32" s="33" t="str">
        <f t="shared" ref="I32:I37" si="1">IF(OR($I$29=0,E32=0),"",IF(H32&lt;$I$29,"ok","překročeno"))</f>
        <v/>
      </c>
      <c r="J32" s="58" t="str">
        <f t="shared" si="0"/>
        <v/>
      </c>
      <c r="K32" s="105"/>
      <c r="L32" s="19"/>
      <c r="M32" s="19"/>
      <c r="N32" s="19"/>
      <c r="O32" s="19"/>
      <c r="P32" s="19"/>
      <c r="Q32" s="6"/>
      <c r="R32" s="6"/>
    </row>
    <row r="33" spans="2:18" ht="18" customHeight="1" x14ac:dyDescent="0.25">
      <c r="B33" s="125"/>
      <c r="C33" s="87"/>
      <c r="D33" s="16"/>
      <c r="E33" s="34"/>
      <c r="F33" s="35">
        <v>0</v>
      </c>
      <c r="G33" s="35">
        <v>0</v>
      </c>
      <c r="H33" s="36" t="str">
        <f t="shared" ref="H33:H37" si="2">IF(E33=0,"",H32+F33+G33)</f>
        <v/>
      </c>
      <c r="I33" s="33" t="str">
        <f t="shared" si="1"/>
        <v/>
      </c>
      <c r="J33" s="58" t="str">
        <f t="shared" si="0"/>
        <v/>
      </c>
      <c r="K33" s="105"/>
      <c r="L33" s="19"/>
      <c r="M33" s="19"/>
      <c r="N33" s="19"/>
      <c r="O33" s="19"/>
      <c r="P33" s="19"/>
      <c r="Q33" s="6"/>
      <c r="R33" s="6"/>
    </row>
    <row r="34" spans="2:18" ht="18" customHeight="1" x14ac:dyDescent="0.25">
      <c r="B34" s="125"/>
      <c r="C34" s="87"/>
      <c r="D34" s="16"/>
      <c r="E34" s="34"/>
      <c r="F34" s="35">
        <v>0</v>
      </c>
      <c r="G34" s="35">
        <v>0</v>
      </c>
      <c r="H34" s="36" t="str">
        <f t="shared" si="2"/>
        <v/>
      </c>
      <c r="I34" s="33" t="str">
        <f>IF(OR($I$29=0,E34=0),"",IF(H34&lt;$I$29,"ok","překročeno"))</f>
        <v/>
      </c>
      <c r="J34" s="58" t="str">
        <f t="shared" si="0"/>
        <v/>
      </c>
      <c r="K34" s="105"/>
      <c r="L34" s="19"/>
      <c r="M34" s="19"/>
      <c r="N34" s="19"/>
      <c r="O34" s="19"/>
      <c r="P34" s="19"/>
      <c r="Q34" s="6"/>
      <c r="R34" s="6"/>
    </row>
    <row r="35" spans="2:18" ht="18" customHeight="1" x14ac:dyDescent="0.25">
      <c r="B35" s="125"/>
      <c r="C35" s="87"/>
      <c r="D35" s="16"/>
      <c r="E35" s="34"/>
      <c r="F35" s="35">
        <v>0</v>
      </c>
      <c r="G35" s="35">
        <v>0</v>
      </c>
      <c r="H35" s="36" t="str">
        <f t="shared" si="2"/>
        <v/>
      </c>
      <c r="I35" s="33" t="str">
        <f t="shared" si="1"/>
        <v/>
      </c>
      <c r="J35" s="58" t="str">
        <f t="shared" si="0"/>
        <v/>
      </c>
      <c r="K35" s="105"/>
      <c r="L35" s="19"/>
      <c r="M35" s="19"/>
      <c r="N35" s="19"/>
      <c r="O35" s="19"/>
      <c r="P35" s="19"/>
      <c r="Q35" s="6"/>
      <c r="R35" s="6"/>
    </row>
    <row r="36" spans="2:18" ht="18" customHeight="1" x14ac:dyDescent="0.25">
      <c r="B36" s="125"/>
      <c r="C36" s="87"/>
      <c r="D36" s="16"/>
      <c r="E36" s="34"/>
      <c r="F36" s="35">
        <v>0</v>
      </c>
      <c r="G36" s="35">
        <v>0</v>
      </c>
      <c r="H36" s="36" t="str">
        <f t="shared" si="2"/>
        <v/>
      </c>
      <c r="I36" s="33" t="str">
        <f t="shared" si="1"/>
        <v/>
      </c>
      <c r="J36" s="58" t="str">
        <f t="shared" si="0"/>
        <v/>
      </c>
      <c r="K36" s="105"/>
      <c r="L36" s="19"/>
      <c r="M36" s="19"/>
      <c r="N36" s="19"/>
      <c r="O36" s="19"/>
      <c r="P36" s="19"/>
      <c r="Q36" s="6"/>
      <c r="R36" s="6"/>
    </row>
    <row r="37" spans="2:18" ht="18" customHeight="1" x14ac:dyDescent="0.25">
      <c r="B37" s="125"/>
      <c r="C37" s="87"/>
      <c r="D37" s="16"/>
      <c r="E37" s="34"/>
      <c r="F37" s="35">
        <v>0</v>
      </c>
      <c r="G37" s="35">
        <v>0</v>
      </c>
      <c r="H37" s="36" t="str">
        <f t="shared" si="2"/>
        <v/>
      </c>
      <c r="I37" s="33" t="str">
        <f t="shared" si="1"/>
        <v/>
      </c>
      <c r="J37" s="58" t="str">
        <f t="shared" si="0"/>
        <v/>
      </c>
      <c r="K37" s="105"/>
      <c r="L37" s="19"/>
      <c r="M37" s="19"/>
      <c r="N37" s="19"/>
      <c r="O37" s="19"/>
      <c r="P37" s="19"/>
      <c r="Q37" s="6"/>
      <c r="R37" s="6"/>
    </row>
    <row r="38" spans="2:18" ht="38.25" customHeight="1" x14ac:dyDescent="0.25">
      <c r="B38" s="125" t="s">
        <v>61</v>
      </c>
      <c r="C38" s="53" t="s">
        <v>29</v>
      </c>
      <c r="D38" s="13" t="s">
        <v>8</v>
      </c>
      <c r="E38" s="42" t="s">
        <v>17</v>
      </c>
      <c r="F38" s="14" t="s">
        <v>18</v>
      </c>
      <c r="G38" s="14" t="s">
        <v>19</v>
      </c>
      <c r="H38" s="43">
        <v>0.15</v>
      </c>
      <c r="I38" s="22">
        <f>F8*0.15</f>
        <v>0</v>
      </c>
      <c r="J38" s="57" t="s">
        <v>26</v>
      </c>
      <c r="K38" s="57" t="s">
        <v>27</v>
      </c>
      <c r="L38" s="19"/>
      <c r="M38" s="19"/>
      <c r="N38" s="19"/>
      <c r="O38" s="19"/>
      <c r="P38" s="19"/>
      <c r="Q38" s="6"/>
      <c r="R38" s="6"/>
    </row>
    <row r="39" spans="2:18" ht="18" customHeight="1" x14ac:dyDescent="0.25">
      <c r="B39" s="125"/>
      <c r="C39" s="87" t="s">
        <v>63</v>
      </c>
      <c r="D39" s="16"/>
      <c r="E39" s="34"/>
      <c r="F39" s="35">
        <v>0</v>
      </c>
      <c r="G39" s="35">
        <v>0</v>
      </c>
      <c r="H39" s="36" t="str">
        <f>IF(E39=0,"",F39+G39)</f>
        <v/>
      </c>
      <c r="I39" s="33" t="str">
        <f>IF(OR($I$38=0,E39=0),"",IF(H39&lt;$I$38,"ok","překročeno"))</f>
        <v/>
      </c>
      <c r="J39" s="58" t="str">
        <f>IF(E39=0,"",(F39+G39)/$F$8)</f>
        <v/>
      </c>
      <c r="K39" s="104">
        <f>SUM(J39:J46)</f>
        <v>0</v>
      </c>
      <c r="L39" s="19"/>
      <c r="M39" s="19"/>
      <c r="N39" s="19"/>
      <c r="O39" s="19"/>
      <c r="P39" s="19"/>
      <c r="Q39" s="6"/>
      <c r="R39" s="6"/>
    </row>
    <row r="40" spans="2:18" ht="18" customHeight="1" x14ac:dyDescent="0.25">
      <c r="B40" s="125"/>
      <c r="C40" s="87"/>
      <c r="D40" s="16"/>
      <c r="E40" s="34"/>
      <c r="F40" s="35">
        <v>0</v>
      </c>
      <c r="G40" s="35">
        <v>0</v>
      </c>
      <c r="H40" s="36" t="str">
        <f>IF(E40=0,"",H39+F40+G40)</f>
        <v/>
      </c>
      <c r="I40" s="33" t="str">
        <f t="shared" ref="I40:I46" si="3">IF(OR($I$38=0,E40=0),"",IF(H40&lt;$I$38,"ok","překročeno"))</f>
        <v/>
      </c>
      <c r="J40" s="58" t="str">
        <f t="shared" ref="J40:J46" si="4">IF(E40=0,"",(F40+G40)/$F$8)</f>
        <v/>
      </c>
      <c r="K40" s="105"/>
      <c r="L40" s="19"/>
      <c r="M40" s="19"/>
      <c r="N40" s="19"/>
      <c r="O40" s="19"/>
      <c r="P40" s="19"/>
      <c r="Q40" s="6"/>
      <c r="R40" s="6"/>
    </row>
    <row r="41" spans="2:18" ht="18" customHeight="1" x14ac:dyDescent="0.25">
      <c r="B41" s="125"/>
      <c r="C41" s="87"/>
      <c r="D41" s="16"/>
      <c r="E41" s="34"/>
      <c r="F41" s="35">
        <v>0</v>
      </c>
      <c r="G41" s="35">
        <v>0</v>
      </c>
      <c r="H41" s="36" t="str">
        <f t="shared" ref="H41:H46" si="5">IF(E41=0,"",H40+F41+G41)</f>
        <v/>
      </c>
      <c r="I41" s="33" t="str">
        <f t="shared" si="3"/>
        <v/>
      </c>
      <c r="J41" s="58" t="str">
        <f t="shared" si="4"/>
        <v/>
      </c>
      <c r="K41" s="105"/>
      <c r="L41" s="19"/>
      <c r="M41" s="19"/>
      <c r="N41" s="19"/>
      <c r="O41" s="19"/>
      <c r="P41" s="19"/>
      <c r="Q41" s="6"/>
      <c r="R41" s="6"/>
    </row>
    <row r="42" spans="2:18" ht="18" customHeight="1" x14ac:dyDescent="0.25">
      <c r="B42" s="125"/>
      <c r="C42" s="87"/>
      <c r="D42" s="16"/>
      <c r="E42" s="34"/>
      <c r="F42" s="35">
        <v>0</v>
      </c>
      <c r="G42" s="35">
        <v>0</v>
      </c>
      <c r="H42" s="36" t="str">
        <f t="shared" si="5"/>
        <v/>
      </c>
      <c r="I42" s="33" t="str">
        <f>IF(OR($I$38=0,E42=0),"",IF(H42&lt;$I$38,"ok","překročeno"))</f>
        <v/>
      </c>
      <c r="J42" s="58" t="str">
        <f t="shared" si="4"/>
        <v/>
      </c>
      <c r="K42" s="105"/>
      <c r="L42" s="19"/>
      <c r="M42" s="19"/>
      <c r="N42" s="19"/>
      <c r="O42" s="19"/>
      <c r="P42" s="19"/>
      <c r="Q42" s="6"/>
      <c r="R42" s="6"/>
    </row>
    <row r="43" spans="2:18" ht="18" customHeight="1" x14ac:dyDescent="0.25">
      <c r="B43" s="125"/>
      <c r="C43" s="87"/>
      <c r="D43" s="16"/>
      <c r="E43" s="34"/>
      <c r="F43" s="35">
        <v>0</v>
      </c>
      <c r="G43" s="35">
        <v>0</v>
      </c>
      <c r="H43" s="36" t="str">
        <f t="shared" si="5"/>
        <v/>
      </c>
      <c r="I43" s="33" t="str">
        <f t="shared" si="3"/>
        <v/>
      </c>
      <c r="J43" s="58" t="str">
        <f t="shared" si="4"/>
        <v/>
      </c>
      <c r="K43" s="105"/>
      <c r="L43" s="19"/>
      <c r="M43" s="19"/>
      <c r="N43" s="19"/>
      <c r="O43" s="19"/>
      <c r="P43" s="19"/>
      <c r="Q43" s="6"/>
      <c r="R43" s="6"/>
    </row>
    <row r="44" spans="2:18" ht="18" customHeight="1" x14ac:dyDescent="0.25">
      <c r="B44" s="125"/>
      <c r="C44" s="87"/>
      <c r="D44" s="16"/>
      <c r="E44" s="34"/>
      <c r="F44" s="35">
        <v>0</v>
      </c>
      <c r="G44" s="35">
        <v>0</v>
      </c>
      <c r="H44" s="36" t="str">
        <f t="shared" si="5"/>
        <v/>
      </c>
      <c r="I44" s="33" t="str">
        <f t="shared" si="3"/>
        <v/>
      </c>
      <c r="J44" s="58" t="str">
        <f t="shared" si="4"/>
        <v/>
      </c>
      <c r="K44" s="105"/>
      <c r="L44" s="19"/>
      <c r="M44" s="19"/>
      <c r="N44" s="19"/>
      <c r="O44" s="19"/>
      <c r="P44" s="19"/>
      <c r="Q44" s="6"/>
      <c r="R44" s="6"/>
    </row>
    <row r="45" spans="2:18" ht="18" customHeight="1" x14ac:dyDescent="0.25">
      <c r="B45" s="125"/>
      <c r="C45" s="87"/>
      <c r="D45" s="16"/>
      <c r="E45" s="34"/>
      <c r="F45" s="35">
        <v>0</v>
      </c>
      <c r="G45" s="35">
        <v>0</v>
      </c>
      <c r="H45" s="36" t="str">
        <f t="shared" si="5"/>
        <v/>
      </c>
      <c r="I45" s="33" t="str">
        <f t="shared" si="3"/>
        <v/>
      </c>
      <c r="J45" s="58" t="str">
        <f t="shared" si="4"/>
        <v/>
      </c>
      <c r="K45" s="105"/>
      <c r="L45" s="19"/>
      <c r="M45" s="19"/>
      <c r="N45" s="19"/>
      <c r="O45" s="19"/>
      <c r="P45" s="19"/>
      <c r="Q45" s="6"/>
      <c r="R45" s="6"/>
    </row>
    <row r="46" spans="2:18" ht="18" customHeight="1" x14ac:dyDescent="0.25">
      <c r="B46" s="125"/>
      <c r="C46" s="87"/>
      <c r="D46" s="16"/>
      <c r="E46" s="34"/>
      <c r="F46" s="35">
        <v>0</v>
      </c>
      <c r="G46" s="35">
        <v>0</v>
      </c>
      <c r="H46" s="36" t="str">
        <f t="shared" si="5"/>
        <v/>
      </c>
      <c r="I46" s="33" t="str">
        <f t="shared" si="3"/>
        <v/>
      </c>
      <c r="J46" s="58" t="str">
        <f t="shared" si="4"/>
        <v/>
      </c>
      <c r="K46" s="105"/>
      <c r="L46" s="19"/>
      <c r="M46" s="19"/>
      <c r="N46" s="19"/>
      <c r="O46" s="19"/>
      <c r="P46" s="19"/>
      <c r="Q46" s="6"/>
      <c r="R46" s="6"/>
    </row>
    <row r="47" spans="2:18" ht="45" x14ac:dyDescent="0.25">
      <c r="B47" s="125" t="s">
        <v>64</v>
      </c>
      <c r="C47" s="53" t="s">
        <v>32</v>
      </c>
      <c r="D47" s="13" t="s">
        <v>8</v>
      </c>
      <c r="E47" s="42" t="s">
        <v>17</v>
      </c>
      <c r="F47" s="14" t="s">
        <v>18</v>
      </c>
      <c r="G47" s="14" t="s">
        <v>19</v>
      </c>
      <c r="H47" s="31" t="s">
        <v>33</v>
      </c>
      <c r="I47" s="22">
        <f>F8*0.5</f>
        <v>0</v>
      </c>
      <c r="J47" s="57" t="s">
        <v>26</v>
      </c>
      <c r="K47" s="63" t="s">
        <v>34</v>
      </c>
      <c r="L47" s="19" t="s">
        <v>35</v>
      </c>
      <c r="M47" s="19" t="s">
        <v>36</v>
      </c>
      <c r="N47" s="19" t="s">
        <v>65</v>
      </c>
      <c r="O47" s="19" t="s">
        <v>66</v>
      </c>
      <c r="P47" s="74" t="s">
        <v>89</v>
      </c>
      <c r="Q47" s="74" t="s">
        <v>90</v>
      </c>
      <c r="R47" s="6"/>
    </row>
    <row r="48" spans="2:18" ht="18" customHeight="1" x14ac:dyDescent="0.25">
      <c r="B48" s="125"/>
      <c r="C48" s="87" t="s">
        <v>74</v>
      </c>
      <c r="D48" s="16"/>
      <c r="E48" s="34"/>
      <c r="F48" s="35">
        <v>0</v>
      </c>
      <c r="G48" s="37">
        <v>0</v>
      </c>
      <c r="H48" s="38" t="str">
        <f>IF(E48=0,"",ABS(F48)+ABS(G48))</f>
        <v/>
      </c>
      <c r="I48" s="33" t="str">
        <f>IF(OR($I$47=0,E48=0),"",IF(E48&gt;='Rozhodné datum'!$B$4,"ok",IF(H48&lt;=$I$47,"ok","překročeno*")))</f>
        <v/>
      </c>
      <c r="J48" s="58" t="str">
        <f>IF(E48=0,"",(F48+G48)/$F$8)</f>
        <v/>
      </c>
      <c r="K48" s="104">
        <f>SUM(M48:M58)</f>
        <v>0</v>
      </c>
      <c r="L48" s="60">
        <f>IF(E48=0,0,IF(E48&lt;'Rozhodné datum'!$B$3,"ANO","NE"))</f>
        <v>0</v>
      </c>
      <c r="M48" s="61">
        <f>IF(L48="ANO",J48,0)</f>
        <v>0</v>
      </c>
      <c r="N48" s="73">
        <f>IF(E48=0,0,IF(E48&lt;'Rozhodné datum'!$B$4,"ANO","NE"))</f>
        <v>0</v>
      </c>
      <c r="O48" s="61">
        <f>IF(Tabulka2[[#This Row],[Sloupec1]]="ANO",0,IF(N48="ANO",J48,0))</f>
        <v>0</v>
      </c>
      <c r="P48" s="75">
        <f>IF(Tabulka2[[#This Row],[Sloupec3]]="ANO",F48,0)</f>
        <v>0</v>
      </c>
      <c r="Q48" s="76">
        <f>IF(Tabulka2[[#This Row],[Sloupec3]]="ANO",G48,0)</f>
        <v>0</v>
      </c>
      <c r="R48" s="6"/>
    </row>
    <row r="49" spans="2:18" ht="18" customHeight="1" x14ac:dyDescent="0.25">
      <c r="B49" s="125"/>
      <c r="C49" s="87"/>
      <c r="D49" s="16"/>
      <c r="E49" s="34"/>
      <c r="F49" s="35">
        <v>0</v>
      </c>
      <c r="G49" s="37">
        <v>0</v>
      </c>
      <c r="H49" s="38" t="str">
        <f>IF(E49=0,"",ABS(F49)+ABS(G49)+H48)</f>
        <v/>
      </c>
      <c r="I49" s="33" t="str">
        <f>IF(OR($I$47=0,E49=0),"",IF(E49&gt;='Rozhodné datum'!$B$4,"ok",IF(H49&lt;=$I$47,"ok","překročeno*")))</f>
        <v/>
      </c>
      <c r="J49" s="58" t="str">
        <f t="shared" ref="J49:J58" si="6">IF(E49=0,"",(F49+G49)/$F$8)</f>
        <v/>
      </c>
      <c r="K49" s="104"/>
      <c r="L49" s="60">
        <f>IF(E49=0,0,IF(E49&lt;'Rozhodné datum'!$B$3,"ANO","NE"))</f>
        <v>0</v>
      </c>
      <c r="M49" s="61">
        <f t="shared" ref="M49:M58" si="7">IF(L49="ANO",J49,0)</f>
        <v>0</v>
      </c>
      <c r="N49" s="73">
        <f>IF(E49=0,0,IF(E49&lt;'Rozhodné datum'!$B$4,"ANO","NE"))</f>
        <v>0</v>
      </c>
      <c r="O49" s="61">
        <f>IF(Tabulka2[[#This Row],[Sloupec1]]="ANO",0,IF(N49="ANO",J49,0))</f>
        <v>0</v>
      </c>
      <c r="P49" s="75">
        <f>IF(Tabulka2[[#This Row],[Sloupec3]]="ANO",F49,0)</f>
        <v>0</v>
      </c>
      <c r="Q49" s="76">
        <f>IF(Tabulka2[[#This Row],[Sloupec3]]="ANO",G49,0)</f>
        <v>0</v>
      </c>
      <c r="R49" s="6"/>
    </row>
    <row r="50" spans="2:18" ht="18" customHeight="1" x14ac:dyDescent="0.25">
      <c r="B50" s="125"/>
      <c r="C50" s="87"/>
      <c r="D50" s="16"/>
      <c r="E50" s="34"/>
      <c r="F50" s="35">
        <v>0</v>
      </c>
      <c r="G50" s="37">
        <v>0</v>
      </c>
      <c r="H50" s="38" t="str">
        <f t="shared" ref="H50:H58" si="8">IF(E50=0,"",ABS(F50)+ABS(G50)+H49)</f>
        <v/>
      </c>
      <c r="I50" s="33" t="str">
        <f>IF(OR($I$47=0,E50=0),"",IF(E50&gt;='Rozhodné datum'!$B$4,"ok",IF(H50&lt;=$I$47,"ok","překročeno*")))</f>
        <v/>
      </c>
      <c r="J50" s="58" t="str">
        <f t="shared" si="6"/>
        <v/>
      </c>
      <c r="K50" s="104"/>
      <c r="L50" s="60">
        <f>IF(E50=0,0,IF(E50&lt;'Rozhodné datum'!$B$3,"ANO","NE"))</f>
        <v>0</v>
      </c>
      <c r="M50" s="61">
        <f t="shared" si="7"/>
        <v>0</v>
      </c>
      <c r="N50" s="73">
        <f>IF(E50=0,0,IF(E50&lt;'Rozhodné datum'!$B$4,"ANO","NE"))</f>
        <v>0</v>
      </c>
      <c r="O50" s="61">
        <f>IF(Tabulka2[[#This Row],[Sloupec1]]="ANO",0,IF(N50="ANO",J50,0))</f>
        <v>0</v>
      </c>
      <c r="P50" s="75">
        <f>IF(Tabulka2[[#This Row],[Sloupec3]]="ANO",F50,0)</f>
        <v>0</v>
      </c>
      <c r="Q50" s="76">
        <f>IF(Tabulka2[[#This Row],[Sloupec3]]="ANO",G50,0)</f>
        <v>0</v>
      </c>
      <c r="R50" s="6"/>
    </row>
    <row r="51" spans="2:18" ht="18" customHeight="1" x14ac:dyDescent="0.25">
      <c r="B51" s="125"/>
      <c r="C51" s="87"/>
      <c r="D51" s="16"/>
      <c r="E51" s="34"/>
      <c r="F51" s="37">
        <v>0</v>
      </c>
      <c r="G51" s="37">
        <v>0</v>
      </c>
      <c r="H51" s="38" t="str">
        <f>IF(E51=0,"",ABS(F51)+ABS(G51)+H50)</f>
        <v/>
      </c>
      <c r="I51" s="33" t="str">
        <f>IF(OR($I$47=0,E51=0),"",IF(E51&gt;='Rozhodné datum'!$B$4,"ok",IF(H51&lt;=$I$47,"ok","překročeno*")))</f>
        <v/>
      </c>
      <c r="J51" s="58" t="str">
        <f t="shared" si="6"/>
        <v/>
      </c>
      <c r="K51" s="127" t="s">
        <v>86</v>
      </c>
      <c r="L51" s="60">
        <f>IF(E51=0,0,IF(E51&lt;'Rozhodné datum'!$B$3,"ANO","NE"))</f>
        <v>0</v>
      </c>
      <c r="M51" s="61">
        <f t="shared" si="7"/>
        <v>0</v>
      </c>
      <c r="N51" s="73">
        <f>IF(E51=0,0,IF(E51&lt;'Rozhodné datum'!$B$4,"ANO","NE"))</f>
        <v>0</v>
      </c>
      <c r="O51" s="61">
        <f>IF(Tabulka2[[#This Row],[Sloupec1]]="ANO",0,IF(N51="ANO",J51,0))</f>
        <v>0</v>
      </c>
      <c r="P51" s="75">
        <f>IF(Tabulka2[[#This Row],[Sloupec3]]="ANO",F51,0)</f>
        <v>0</v>
      </c>
      <c r="Q51" s="76">
        <f>IF(Tabulka2[[#This Row],[Sloupec3]]="ANO",G51,0)</f>
        <v>0</v>
      </c>
      <c r="R51" s="6"/>
    </row>
    <row r="52" spans="2:18" ht="18" customHeight="1" x14ac:dyDescent="0.25">
      <c r="B52" s="125"/>
      <c r="C52" s="87"/>
      <c r="D52" s="16"/>
      <c r="E52" s="34"/>
      <c r="F52" s="37">
        <v>0</v>
      </c>
      <c r="G52" s="37">
        <v>0</v>
      </c>
      <c r="H52" s="38" t="str">
        <f t="shared" si="8"/>
        <v/>
      </c>
      <c r="I52" s="33" t="str">
        <f>IF(OR($I$47=0,E52=0),"",IF(E52&gt;='Rozhodné datum'!$B$4,"ok",IF(H52&lt;=$I$47,"ok","překročeno*")))</f>
        <v/>
      </c>
      <c r="J52" s="58" t="str">
        <f t="shared" si="6"/>
        <v/>
      </c>
      <c r="K52" s="127"/>
      <c r="L52" s="60">
        <f>IF(E52=0,0,IF(E52&lt;'Rozhodné datum'!$B$3,"ANO","NE"))</f>
        <v>0</v>
      </c>
      <c r="M52" s="61">
        <f t="shared" si="7"/>
        <v>0</v>
      </c>
      <c r="N52" s="73">
        <f>IF(E52=0,0,IF(E52&lt;'Rozhodné datum'!$B$4,"ANO","NE"))</f>
        <v>0</v>
      </c>
      <c r="O52" s="61">
        <f>IF(Tabulka2[[#This Row],[Sloupec1]]="ANO",0,IF(N52="ANO",J52,0))</f>
        <v>0</v>
      </c>
      <c r="P52" s="75">
        <f>IF(Tabulka2[[#This Row],[Sloupec3]]="ANO",F52,0)</f>
        <v>0</v>
      </c>
      <c r="Q52" s="76">
        <f>IF(Tabulka2[[#This Row],[Sloupec3]]="ANO",G52,0)</f>
        <v>0</v>
      </c>
      <c r="R52" s="6"/>
    </row>
    <row r="53" spans="2:18" ht="18" customHeight="1" x14ac:dyDescent="0.25">
      <c r="B53" s="125"/>
      <c r="C53" s="87"/>
      <c r="D53" s="16"/>
      <c r="E53" s="34"/>
      <c r="F53" s="37">
        <v>0</v>
      </c>
      <c r="G53" s="37">
        <v>0</v>
      </c>
      <c r="H53" s="38" t="str">
        <f t="shared" si="8"/>
        <v/>
      </c>
      <c r="I53" s="33" t="str">
        <f>IF(OR($I$47=0,E53=0),"",IF(E53&gt;='Rozhodné datum'!$B$4,"ok",IF(H53&lt;=$I$47,"ok","překročeno*")))</f>
        <v/>
      </c>
      <c r="J53" s="58" t="str">
        <f t="shared" si="6"/>
        <v/>
      </c>
      <c r="K53" s="127"/>
      <c r="L53" s="60">
        <f>IF(E53=0,0,IF(E53&lt;'Rozhodné datum'!$B$3,"ANO","NE"))</f>
        <v>0</v>
      </c>
      <c r="M53" s="61">
        <f t="shared" si="7"/>
        <v>0</v>
      </c>
      <c r="N53" s="73">
        <f>IF(E53=0,0,IF(E53&lt;'Rozhodné datum'!$B$4,"ANO","NE"))</f>
        <v>0</v>
      </c>
      <c r="O53" s="61">
        <f>IF(Tabulka2[[#This Row],[Sloupec1]]="ANO",0,IF(N53="ANO",J53,0))</f>
        <v>0</v>
      </c>
      <c r="P53" s="75">
        <f>IF(Tabulka2[[#This Row],[Sloupec3]]="ANO",F53,0)</f>
        <v>0</v>
      </c>
      <c r="Q53" s="76">
        <f>IF(Tabulka2[[#This Row],[Sloupec3]]="ANO",G53,0)</f>
        <v>0</v>
      </c>
      <c r="R53" s="6"/>
    </row>
    <row r="54" spans="2:18" ht="18" customHeight="1" x14ac:dyDescent="0.25">
      <c r="B54" s="125"/>
      <c r="C54" s="87"/>
      <c r="D54" s="16"/>
      <c r="E54" s="34"/>
      <c r="F54" s="37">
        <v>0</v>
      </c>
      <c r="G54" s="37">
        <v>0</v>
      </c>
      <c r="H54" s="38" t="str">
        <f t="shared" si="8"/>
        <v/>
      </c>
      <c r="I54" s="33" t="str">
        <f>IF(OR($I$47=0,E54=0),"",IF(E54&gt;='Rozhodné datum'!$B$4,"ok",IF(H54&lt;=$I$47,"ok","překročeno*")))</f>
        <v/>
      </c>
      <c r="J54" s="58" t="str">
        <f t="shared" si="6"/>
        <v/>
      </c>
      <c r="K54" s="104">
        <f>SUM(Tabulka2[Sloupec4])</f>
        <v>0</v>
      </c>
      <c r="L54" s="60">
        <f>IF(E54=0,0,IF(E54&lt;'Rozhodné datum'!$B$3,"ANO","NE"))</f>
        <v>0</v>
      </c>
      <c r="M54" s="61">
        <f t="shared" si="7"/>
        <v>0</v>
      </c>
      <c r="N54" s="73">
        <f>IF(E54=0,0,IF(E54&lt;'Rozhodné datum'!$B$4,"ANO","NE"))</f>
        <v>0</v>
      </c>
      <c r="O54" s="61">
        <f>IF(Tabulka2[[#This Row],[Sloupec1]]="ANO",0,IF(N54="ANO",J54,0))</f>
        <v>0</v>
      </c>
      <c r="P54" s="75">
        <f>IF(Tabulka2[[#This Row],[Sloupec3]]="ANO",F54,0)</f>
        <v>0</v>
      </c>
      <c r="Q54" s="76">
        <f>IF(Tabulka2[[#This Row],[Sloupec3]]="ANO",G54,0)</f>
        <v>0</v>
      </c>
      <c r="R54" s="6"/>
    </row>
    <row r="55" spans="2:18" ht="18" customHeight="1" x14ac:dyDescent="0.25">
      <c r="B55" s="125"/>
      <c r="C55" s="87"/>
      <c r="D55" s="16"/>
      <c r="E55" s="34"/>
      <c r="F55" s="37">
        <v>0</v>
      </c>
      <c r="G55" s="37">
        <v>0</v>
      </c>
      <c r="H55" s="38" t="str">
        <f t="shared" si="8"/>
        <v/>
      </c>
      <c r="I55" s="33" t="str">
        <f>IF(OR($I$47=0,E55=0),"",IF(E55&gt;='Rozhodné datum'!$B$4,"ok",IF(H55&lt;=$I$47,"ok","překročeno*")))</f>
        <v/>
      </c>
      <c r="J55" s="58" t="str">
        <f t="shared" si="6"/>
        <v/>
      </c>
      <c r="K55" s="104"/>
      <c r="L55" s="60">
        <f>IF(E55=0,0,IF(E55&lt;'Rozhodné datum'!$B$3,"ANO","NE"))</f>
        <v>0</v>
      </c>
      <c r="M55" s="61">
        <f t="shared" si="7"/>
        <v>0</v>
      </c>
      <c r="N55" s="73">
        <f>IF(E55=0,0,IF(E55&lt;'Rozhodné datum'!$B$4,"ANO","NE"))</f>
        <v>0</v>
      </c>
      <c r="O55" s="61">
        <f>IF(Tabulka2[[#This Row],[Sloupec1]]="ANO",0,IF(N55="ANO",J55,0))</f>
        <v>0</v>
      </c>
      <c r="P55" s="75">
        <f>IF(Tabulka2[[#This Row],[Sloupec3]]="ANO",F55,0)</f>
        <v>0</v>
      </c>
      <c r="Q55" s="76">
        <f>IF(Tabulka2[[#This Row],[Sloupec3]]="ANO",G55,0)</f>
        <v>0</v>
      </c>
      <c r="R55" s="6"/>
    </row>
    <row r="56" spans="2:18" ht="18" customHeight="1" x14ac:dyDescent="0.25">
      <c r="B56" s="125"/>
      <c r="C56" s="87"/>
      <c r="D56" s="16"/>
      <c r="E56" s="34"/>
      <c r="F56" s="37">
        <v>0</v>
      </c>
      <c r="G56" s="37">
        <v>0</v>
      </c>
      <c r="H56" s="38" t="str">
        <f>IF(E56=0,"",ABS(F56)+ABS(G56)+H55)</f>
        <v/>
      </c>
      <c r="I56" s="33" t="str">
        <f>IF(OR($I$47=0,E56=0),"",IF(E56&gt;='Rozhodné datum'!$B$4,"ok",IF(H56&lt;=$I$47,"ok","překročeno*")))</f>
        <v/>
      </c>
      <c r="J56" s="58" t="str">
        <f t="shared" si="6"/>
        <v/>
      </c>
      <c r="K56" s="104"/>
      <c r="L56" s="60">
        <f>IF(E56=0,0,IF(E56&lt;'Rozhodné datum'!$B$3,"ANO","NE"))</f>
        <v>0</v>
      </c>
      <c r="M56" s="61">
        <f t="shared" si="7"/>
        <v>0</v>
      </c>
      <c r="N56" s="73">
        <f>IF(E56=0,0,IF(E56&lt;'Rozhodné datum'!$B$4,"ANO","NE"))</f>
        <v>0</v>
      </c>
      <c r="O56" s="61">
        <f>IF(Tabulka2[[#This Row],[Sloupec1]]="ANO",0,IF(N56="ANO",J56,0))</f>
        <v>0</v>
      </c>
      <c r="P56" s="75">
        <f>IF(Tabulka2[[#This Row],[Sloupec3]]="ANO",F56,0)</f>
        <v>0</v>
      </c>
      <c r="Q56" s="76">
        <f>IF(Tabulka2[[#This Row],[Sloupec3]]="ANO",G56,0)</f>
        <v>0</v>
      </c>
      <c r="R56" s="6"/>
    </row>
    <row r="57" spans="2:18" ht="18" customHeight="1" x14ac:dyDescent="0.25">
      <c r="B57" s="125"/>
      <c r="C57" s="87"/>
      <c r="D57" s="16"/>
      <c r="E57" s="34"/>
      <c r="F57" s="37">
        <v>0</v>
      </c>
      <c r="G57" s="37">
        <v>0</v>
      </c>
      <c r="H57" s="38" t="str">
        <f t="shared" si="8"/>
        <v/>
      </c>
      <c r="I57" s="33" t="str">
        <f>IF(OR($I$47=0,E57=0),"",IF(E57&gt;='Rozhodné datum'!$B$4,"ok",IF(H57&lt;=$I$47,"ok","překročeno*")))</f>
        <v/>
      </c>
      <c r="J57" s="58" t="str">
        <f t="shared" si="6"/>
        <v/>
      </c>
      <c r="K57" s="68" t="s">
        <v>87</v>
      </c>
      <c r="L57" s="60">
        <f>IF(E57=0,0,IF(E57&lt;'Rozhodné datum'!$B$3,"ANO","NE"))</f>
        <v>0</v>
      </c>
      <c r="M57" s="61">
        <f t="shared" si="7"/>
        <v>0</v>
      </c>
      <c r="N57" s="73">
        <f>IF(E57=0,0,IF(E57&lt;'Rozhodné datum'!$B$4,"ANO","NE"))</f>
        <v>0</v>
      </c>
      <c r="O57" s="61">
        <f>IF(Tabulka2[[#This Row],[Sloupec1]]="ANO",0,IF(N57="ANO",J57,0))</f>
        <v>0</v>
      </c>
      <c r="P57" s="75">
        <f>IF(Tabulka2[[#This Row],[Sloupec3]]="ANO",F57,0)</f>
        <v>0</v>
      </c>
      <c r="Q57" s="76">
        <f>IF(Tabulka2[[#This Row],[Sloupec3]]="ANO",G57,0)</f>
        <v>0</v>
      </c>
      <c r="R57" s="6"/>
    </row>
    <row r="58" spans="2:18" ht="18" customHeight="1" x14ac:dyDescent="0.25">
      <c r="B58" s="125"/>
      <c r="C58" s="87"/>
      <c r="D58" s="16"/>
      <c r="E58" s="34"/>
      <c r="F58" s="37">
        <v>0</v>
      </c>
      <c r="G58" s="37">
        <v>0</v>
      </c>
      <c r="H58" s="38" t="str">
        <f t="shared" si="8"/>
        <v/>
      </c>
      <c r="I58" s="33" t="str">
        <f>IF(OR($I$47=0,E58=0),"",IF(E58&gt;='Rozhodné datum'!$B$4,"ok",IF(H58&lt;=$I$47,"ok","překročeno*")))</f>
        <v/>
      </c>
      <c r="J58" s="58" t="str">
        <f t="shared" si="6"/>
        <v/>
      </c>
      <c r="K58" s="67">
        <f>SUM(K48,K54)</f>
        <v>0</v>
      </c>
      <c r="L58" s="60">
        <f>IF(E58=0,0,IF(E58&lt;'Rozhodné datum'!$B$3,"ANO","NE"))</f>
        <v>0</v>
      </c>
      <c r="M58" s="61">
        <f t="shared" si="7"/>
        <v>0</v>
      </c>
      <c r="N58" s="73">
        <f>IF(E58=0,0,IF(E58&lt;'Rozhodné datum'!$B$4,"ANO","NE"))</f>
        <v>0</v>
      </c>
      <c r="O58" s="61">
        <f>IF(Tabulka2[[#This Row],[Sloupec1]]="ANO",0,IF(N58="ANO",J58,0))</f>
        <v>0</v>
      </c>
      <c r="P58" s="75">
        <f>IF(Tabulka2[[#This Row],[Sloupec3]]="ANO",F58,0)</f>
        <v>0</v>
      </c>
      <c r="Q58" s="76">
        <f>IF(Tabulka2[[#This Row],[Sloupec3]]="ANO",G58,0)</f>
        <v>0</v>
      </c>
      <c r="R58" s="6"/>
    </row>
    <row r="59" spans="2:18" ht="45" x14ac:dyDescent="0.25">
      <c r="B59" s="129" t="s">
        <v>67</v>
      </c>
      <c r="C59" s="53" t="s">
        <v>38</v>
      </c>
      <c r="D59" s="13" t="s">
        <v>8</v>
      </c>
      <c r="E59" s="42" t="s">
        <v>17</v>
      </c>
      <c r="F59" s="14" t="s">
        <v>18</v>
      </c>
      <c r="G59" s="14" t="s">
        <v>19</v>
      </c>
      <c r="H59" s="31" t="s">
        <v>33</v>
      </c>
      <c r="I59" s="22">
        <f>F8*0.5</f>
        <v>0</v>
      </c>
      <c r="J59" s="57" t="s">
        <v>26</v>
      </c>
      <c r="K59" s="57" t="s">
        <v>34</v>
      </c>
      <c r="L59" s="19" t="s">
        <v>35</v>
      </c>
      <c r="M59" s="19" t="s">
        <v>36</v>
      </c>
      <c r="N59" s="19" t="s">
        <v>65</v>
      </c>
      <c r="O59" s="19" t="s">
        <v>66</v>
      </c>
      <c r="P59" s="74" t="s">
        <v>89</v>
      </c>
      <c r="Q59" s="74" t="s">
        <v>90</v>
      </c>
      <c r="R59" s="6"/>
    </row>
    <row r="60" spans="2:18" ht="18" customHeight="1" x14ac:dyDescent="0.25">
      <c r="B60" s="129"/>
      <c r="C60" s="87" t="s">
        <v>75</v>
      </c>
      <c r="D60" s="16"/>
      <c r="E60" s="34"/>
      <c r="F60" s="35">
        <v>0</v>
      </c>
      <c r="G60" s="35">
        <v>0</v>
      </c>
      <c r="H60" s="38" t="str">
        <f>IF(E60=0,"",ABS(F60)+ABS(G60))</f>
        <v/>
      </c>
      <c r="I60" s="33" t="str">
        <f>IF(OR($I$59=0,E60=0),"",IF(E60&gt;='Rozhodné datum'!$B$4,"ok",IF(H60&lt;=$I$59,"ok","překročeno*")))</f>
        <v/>
      </c>
      <c r="J60" s="58" t="str">
        <f>IF(E60=0,"",(F60+G60)/$F$8)</f>
        <v/>
      </c>
      <c r="K60" s="104">
        <f>SUM(M60:M70)</f>
        <v>0</v>
      </c>
      <c r="L60" s="60">
        <f>IF(E60=0,0,IF(E60&lt;'Rozhodné datum'!$B$3,"ANO","NE"))</f>
        <v>0</v>
      </c>
      <c r="M60" s="61">
        <f>IF(L60="ANO",J60,0)</f>
        <v>0</v>
      </c>
      <c r="N60" s="60">
        <f>IF(E60=0,0,IF(E60&lt;'Rozhodné datum'!$B$4,"ANO","NE"))</f>
        <v>0</v>
      </c>
      <c r="O60" s="61">
        <f>IF(Tabulka3[[#This Row],[Sloupec1]]="ANO",0,IF(N60="ANO",J60,0))</f>
        <v>0</v>
      </c>
      <c r="P60" s="75">
        <f>IF(Tabulka3[[#This Row],[Sloupec3]]="ANO",F60,0)</f>
        <v>0</v>
      </c>
      <c r="Q60" s="76">
        <f>IF(Tabulka3[[#This Row],[Sloupec3]]="ANO",G60,0)</f>
        <v>0</v>
      </c>
      <c r="R60" s="6"/>
    </row>
    <row r="61" spans="2:18" ht="18" customHeight="1" x14ac:dyDescent="0.25">
      <c r="B61" s="129"/>
      <c r="C61" s="87"/>
      <c r="D61" s="16"/>
      <c r="E61" s="34"/>
      <c r="F61" s="35">
        <v>0</v>
      </c>
      <c r="G61" s="35">
        <v>0</v>
      </c>
      <c r="H61" s="38" t="str">
        <f>IF(E61=0,"",ABS(F61)+ABS(G61)+H60)</f>
        <v/>
      </c>
      <c r="I61" s="33" t="str">
        <f>IF(OR($I$59=0,E61=0),"",IF(E61&gt;='Rozhodné datum'!$B$4,"ok",IF(H61&lt;=$I$59,"ok","překročeno*")))</f>
        <v/>
      </c>
      <c r="J61" s="58" t="str">
        <f t="shared" ref="J61:J70" si="9">IF(E61=0,"",(F61+G61)/$F$8)</f>
        <v/>
      </c>
      <c r="K61" s="104"/>
      <c r="L61" s="60">
        <f>IF(E61=0,0,IF(E61&lt;'Rozhodné datum'!$B$3,"ANO","NE"))</f>
        <v>0</v>
      </c>
      <c r="M61" s="61">
        <f t="shared" ref="M61:M70" si="10">IF(L61="ANO",J61,0)</f>
        <v>0</v>
      </c>
      <c r="N61" s="60">
        <f>IF(E61=0,0,IF(E61&lt;'Rozhodné datum'!$B$4,"ANO","NE"))</f>
        <v>0</v>
      </c>
      <c r="O61" s="61">
        <f>IF(Tabulka3[[#This Row],[Sloupec1]]="ANO",0,IF(N61="ANO",J61,0))</f>
        <v>0</v>
      </c>
      <c r="P61" s="75">
        <f>IF(Tabulka3[[#This Row],[Sloupec3]]="ANO",F61,0)</f>
        <v>0</v>
      </c>
      <c r="Q61" s="76">
        <f>IF(Tabulka3[[#This Row],[Sloupec3]]="ANO",G61,0)</f>
        <v>0</v>
      </c>
      <c r="R61" s="6"/>
    </row>
    <row r="62" spans="2:18" ht="18" customHeight="1" x14ac:dyDescent="0.25">
      <c r="B62" s="129"/>
      <c r="C62" s="87"/>
      <c r="D62" s="16"/>
      <c r="E62" s="34"/>
      <c r="F62" s="35">
        <v>0</v>
      </c>
      <c r="G62" s="35">
        <v>0</v>
      </c>
      <c r="H62" s="38" t="str">
        <f t="shared" ref="H62:H70" si="11">IF(E62=0,"",ABS(F62)+ABS(G62)+H61)</f>
        <v/>
      </c>
      <c r="I62" s="33" t="str">
        <f>IF(OR($I$59=0,E62=0),"",IF(E62&gt;='Rozhodné datum'!$B$4,"ok",IF(H62&lt;=$I$59,"ok","překročeno*")))</f>
        <v/>
      </c>
      <c r="J62" s="58" t="str">
        <f t="shared" si="9"/>
        <v/>
      </c>
      <c r="K62" s="104"/>
      <c r="L62" s="60">
        <f>IF(E62=0,0,IF(E62&lt;'Rozhodné datum'!$B$3,"ANO","NE"))</f>
        <v>0</v>
      </c>
      <c r="M62" s="61">
        <f t="shared" si="10"/>
        <v>0</v>
      </c>
      <c r="N62" s="60">
        <f>IF(E62=0,0,IF(E62&lt;'Rozhodné datum'!$B$4,"ANO","NE"))</f>
        <v>0</v>
      </c>
      <c r="O62" s="61">
        <f>IF(Tabulka3[[#This Row],[Sloupec1]]="ANO",0,IF(N62="ANO",J62,0))</f>
        <v>0</v>
      </c>
      <c r="P62" s="75">
        <f>IF(Tabulka3[[#This Row],[Sloupec3]]="ANO",F62,0)</f>
        <v>0</v>
      </c>
      <c r="Q62" s="76">
        <f>IF(Tabulka3[[#This Row],[Sloupec3]]="ANO",G62,0)</f>
        <v>0</v>
      </c>
      <c r="R62" s="6"/>
    </row>
    <row r="63" spans="2:18" ht="18" customHeight="1" x14ac:dyDescent="0.25">
      <c r="B63" s="129"/>
      <c r="C63" s="87"/>
      <c r="D63" s="16"/>
      <c r="E63" s="34"/>
      <c r="F63" s="37">
        <v>0</v>
      </c>
      <c r="G63" s="35">
        <v>0</v>
      </c>
      <c r="H63" s="38" t="str">
        <f t="shared" si="11"/>
        <v/>
      </c>
      <c r="I63" s="33" t="str">
        <f>IF(OR($I$59=0,E63=0),"",IF(E63&gt;='Rozhodné datum'!$B$4,"ok",IF(H63&lt;=$I$59,"ok","překročeno*")))</f>
        <v/>
      </c>
      <c r="J63" s="58" t="str">
        <f t="shared" si="9"/>
        <v/>
      </c>
      <c r="K63" s="127" t="s">
        <v>86</v>
      </c>
      <c r="L63" s="60">
        <f>IF(E63=0,0,IF(E63&lt;'Rozhodné datum'!$B$3,"ANO","NE"))</f>
        <v>0</v>
      </c>
      <c r="M63" s="61">
        <f t="shared" si="10"/>
        <v>0</v>
      </c>
      <c r="N63" s="60">
        <f>IF(E63=0,0,IF(E63&lt;'Rozhodné datum'!$B$4,"ANO","NE"))</f>
        <v>0</v>
      </c>
      <c r="O63" s="61">
        <f>IF(Tabulka3[[#This Row],[Sloupec1]]="ANO",0,IF(N63="ANO",J63,0))</f>
        <v>0</v>
      </c>
      <c r="P63" s="75">
        <f>IF(Tabulka3[[#This Row],[Sloupec3]]="ANO",F63,0)</f>
        <v>0</v>
      </c>
      <c r="Q63" s="76">
        <f>IF(Tabulka3[[#This Row],[Sloupec3]]="ANO",G63,0)</f>
        <v>0</v>
      </c>
      <c r="R63" s="6"/>
    </row>
    <row r="64" spans="2:18" ht="18" customHeight="1" x14ac:dyDescent="0.25">
      <c r="B64" s="129"/>
      <c r="C64" s="87"/>
      <c r="D64" s="16"/>
      <c r="E64" s="34"/>
      <c r="F64" s="37">
        <v>0</v>
      </c>
      <c r="G64" s="35">
        <v>0</v>
      </c>
      <c r="H64" s="38" t="str">
        <f t="shared" si="11"/>
        <v/>
      </c>
      <c r="I64" s="33" t="str">
        <f>IF(OR($I$59=0,E64=0),"",IF(E64&gt;='Rozhodné datum'!$B$4,"ok",IF(H64&lt;=$I$59,"ok","překročeno*")))</f>
        <v/>
      </c>
      <c r="J64" s="58" t="str">
        <f t="shared" si="9"/>
        <v/>
      </c>
      <c r="K64" s="127"/>
      <c r="L64" s="60">
        <f>IF(E64=0,0,IF(E64&lt;'Rozhodné datum'!$B$3,"ANO","NE"))</f>
        <v>0</v>
      </c>
      <c r="M64" s="61">
        <f t="shared" si="10"/>
        <v>0</v>
      </c>
      <c r="N64" s="60">
        <f>IF(E64=0,0,IF(E64&lt;'Rozhodné datum'!$B$4,"ANO","NE"))</f>
        <v>0</v>
      </c>
      <c r="O64" s="61">
        <f>IF(Tabulka3[[#This Row],[Sloupec1]]="ANO",0,IF(N64="ANO",J64,0))</f>
        <v>0</v>
      </c>
      <c r="P64" s="75">
        <f>IF(Tabulka3[[#This Row],[Sloupec3]]="ANO",F64,0)</f>
        <v>0</v>
      </c>
      <c r="Q64" s="76">
        <f>IF(Tabulka3[[#This Row],[Sloupec3]]="ANO",G64,0)</f>
        <v>0</v>
      </c>
      <c r="R64" s="6"/>
    </row>
    <row r="65" spans="2:18" ht="18" customHeight="1" x14ac:dyDescent="0.25">
      <c r="B65" s="129"/>
      <c r="C65" s="87"/>
      <c r="D65" s="16"/>
      <c r="E65" s="34"/>
      <c r="F65" s="35">
        <v>0</v>
      </c>
      <c r="G65" s="35">
        <v>0</v>
      </c>
      <c r="H65" s="38" t="str">
        <f t="shared" si="11"/>
        <v/>
      </c>
      <c r="I65" s="33" t="str">
        <f>IF(OR($I$59=0,E65=0),"",IF(E65&gt;='Rozhodné datum'!$B$4,"ok",IF(H65&lt;=$I$59,"ok","překročeno*")))</f>
        <v/>
      </c>
      <c r="J65" s="58" t="str">
        <f t="shared" si="9"/>
        <v/>
      </c>
      <c r="K65" s="127"/>
      <c r="L65" s="60">
        <f>IF(E65=0,0,IF(E65&lt;'Rozhodné datum'!$B$3,"ANO","NE"))</f>
        <v>0</v>
      </c>
      <c r="M65" s="61">
        <f t="shared" si="10"/>
        <v>0</v>
      </c>
      <c r="N65" s="60">
        <f>IF(E65=0,0,IF(E65&lt;'Rozhodné datum'!$B$4,"ANO","NE"))</f>
        <v>0</v>
      </c>
      <c r="O65" s="61">
        <f>IF(Tabulka3[[#This Row],[Sloupec1]]="ANO",0,IF(N65="ANO",J65,0))</f>
        <v>0</v>
      </c>
      <c r="P65" s="75">
        <f>IF(Tabulka3[[#This Row],[Sloupec3]]="ANO",F65,0)</f>
        <v>0</v>
      </c>
      <c r="Q65" s="76">
        <f>IF(Tabulka3[[#This Row],[Sloupec3]]="ANO",G65,0)</f>
        <v>0</v>
      </c>
      <c r="R65" s="6"/>
    </row>
    <row r="66" spans="2:18" ht="18" customHeight="1" x14ac:dyDescent="0.25">
      <c r="B66" s="129"/>
      <c r="C66" s="87"/>
      <c r="D66" s="16"/>
      <c r="E66" s="34"/>
      <c r="F66" s="35">
        <v>0</v>
      </c>
      <c r="G66" s="35">
        <v>0</v>
      </c>
      <c r="H66" s="38" t="str">
        <f t="shared" si="11"/>
        <v/>
      </c>
      <c r="I66" s="33" t="str">
        <f>IF(OR($I$59=0,E66=0),"",IF(E66&gt;='Rozhodné datum'!$B$4,"ok",IF(H66&lt;=$I$59,"ok","překročeno*")))</f>
        <v/>
      </c>
      <c r="J66" s="58" t="str">
        <f t="shared" si="9"/>
        <v/>
      </c>
      <c r="K66" s="104">
        <f>SUM(Tabulka3[Sloupec4])</f>
        <v>0</v>
      </c>
      <c r="L66" s="60">
        <f>IF(E66=0,0,IF(E66&lt;'Rozhodné datum'!$B$3,"ANO","NE"))</f>
        <v>0</v>
      </c>
      <c r="M66" s="61">
        <f t="shared" si="10"/>
        <v>0</v>
      </c>
      <c r="N66" s="60">
        <f>IF(E66=0,0,IF(E66&lt;'Rozhodné datum'!$B$4,"ANO","NE"))</f>
        <v>0</v>
      </c>
      <c r="O66" s="61">
        <f>IF(Tabulka3[[#This Row],[Sloupec1]]="ANO",0,IF(N66="ANO",J66,0))</f>
        <v>0</v>
      </c>
      <c r="P66" s="75">
        <f>IF(Tabulka3[[#This Row],[Sloupec3]]="ANO",F66,0)</f>
        <v>0</v>
      </c>
      <c r="Q66" s="76">
        <f>IF(Tabulka3[[#This Row],[Sloupec3]]="ANO",G66,0)</f>
        <v>0</v>
      </c>
      <c r="R66" s="6"/>
    </row>
    <row r="67" spans="2:18" ht="18" customHeight="1" x14ac:dyDescent="0.25">
      <c r="B67" s="129"/>
      <c r="C67" s="87"/>
      <c r="D67" s="16"/>
      <c r="E67" s="34"/>
      <c r="F67" s="35">
        <v>0</v>
      </c>
      <c r="G67" s="35">
        <v>0</v>
      </c>
      <c r="H67" s="38" t="str">
        <f t="shared" si="11"/>
        <v/>
      </c>
      <c r="I67" s="33" t="str">
        <f>IF(OR($I$59=0,E67=0),"",IF(E67&gt;='Rozhodné datum'!$B$4,"ok",IF(H67&lt;=$I$59,"ok","překročeno*")))</f>
        <v/>
      </c>
      <c r="J67" s="58" t="str">
        <f t="shared" si="9"/>
        <v/>
      </c>
      <c r="K67" s="104"/>
      <c r="L67" s="60">
        <f>IF(E67=0,0,IF(E67&lt;'Rozhodné datum'!$B$3,"ANO","NE"))</f>
        <v>0</v>
      </c>
      <c r="M67" s="61">
        <f>IF(L67="ANO",J67,0)</f>
        <v>0</v>
      </c>
      <c r="N67" s="60">
        <f>IF(E67=0,0,IF(E67&lt;'Rozhodné datum'!$B$4,"ANO","NE"))</f>
        <v>0</v>
      </c>
      <c r="O67" s="61">
        <f>IF(Tabulka3[[#This Row],[Sloupec1]]="ANO",0,IF(N67="ANO",J67,0))</f>
        <v>0</v>
      </c>
      <c r="P67" s="75">
        <f>IF(Tabulka3[[#This Row],[Sloupec3]]="ANO",F67,0)</f>
        <v>0</v>
      </c>
      <c r="Q67" s="76">
        <f>IF(Tabulka3[[#This Row],[Sloupec3]]="ANO",G67,0)</f>
        <v>0</v>
      </c>
      <c r="R67" s="6"/>
    </row>
    <row r="68" spans="2:18" ht="18" customHeight="1" x14ac:dyDescent="0.25">
      <c r="B68" s="129"/>
      <c r="C68" s="87"/>
      <c r="D68" s="16"/>
      <c r="E68" s="34"/>
      <c r="F68" s="35">
        <v>0</v>
      </c>
      <c r="G68" s="35">
        <v>0</v>
      </c>
      <c r="H68" s="38" t="str">
        <f t="shared" si="11"/>
        <v/>
      </c>
      <c r="I68" s="33" t="str">
        <f>IF(OR($I$59=0,E68=0),"",IF(E68&gt;='Rozhodné datum'!$B$4,"ok",IF(H68&lt;=$I$59,"ok","překročeno*")))</f>
        <v/>
      </c>
      <c r="J68" s="58" t="str">
        <f t="shared" si="9"/>
        <v/>
      </c>
      <c r="K68" s="104"/>
      <c r="L68" s="60">
        <f>IF(E68=0,0,IF(E68&lt;'Rozhodné datum'!$B$3,"ANO","NE"))</f>
        <v>0</v>
      </c>
      <c r="M68" s="61">
        <f>IF(L68="ANO",J68,0)</f>
        <v>0</v>
      </c>
      <c r="N68" s="60">
        <f>IF(E68=0,0,IF(E68&lt;'Rozhodné datum'!$B$4,"ANO","NE"))</f>
        <v>0</v>
      </c>
      <c r="O68" s="61">
        <f>IF(Tabulka3[[#This Row],[Sloupec1]]="ANO",0,IF(N68="ANO",J68,0))</f>
        <v>0</v>
      </c>
      <c r="P68" s="75">
        <f>IF(Tabulka3[[#This Row],[Sloupec3]]="ANO",F68,0)</f>
        <v>0</v>
      </c>
      <c r="Q68" s="76">
        <f>IF(Tabulka3[[#This Row],[Sloupec3]]="ANO",G68,0)</f>
        <v>0</v>
      </c>
      <c r="R68" s="6"/>
    </row>
    <row r="69" spans="2:18" ht="18" customHeight="1" x14ac:dyDescent="0.25">
      <c r="B69" s="129"/>
      <c r="C69" s="87"/>
      <c r="D69" s="16"/>
      <c r="E69" s="34"/>
      <c r="F69" s="35">
        <v>0</v>
      </c>
      <c r="G69" s="35">
        <v>0</v>
      </c>
      <c r="H69" s="38" t="str">
        <f t="shared" si="11"/>
        <v/>
      </c>
      <c r="I69" s="33" t="str">
        <f>IF(OR($I$59=0,E69=0),"",IF(E69&gt;='Rozhodné datum'!$B$4,"ok",IF(H69&lt;=$I$59,"ok","překročeno*")))</f>
        <v/>
      </c>
      <c r="J69" s="58" t="str">
        <f t="shared" si="9"/>
        <v/>
      </c>
      <c r="K69" s="68" t="s">
        <v>87</v>
      </c>
      <c r="L69" s="60">
        <f>IF(E69=0,0,IF(E69&lt;'Rozhodné datum'!$B$3,"ANO","NE"))</f>
        <v>0</v>
      </c>
      <c r="M69" s="61">
        <f>IF(L69="ANO",J69,0)</f>
        <v>0</v>
      </c>
      <c r="N69" s="60">
        <f>IF(E69=0,0,IF(E69&lt;'Rozhodné datum'!$B$4,"ANO","NE"))</f>
        <v>0</v>
      </c>
      <c r="O69" s="61">
        <f>IF(Tabulka3[[#This Row],[Sloupec1]]="ANO",0,IF(N69="ANO",J69,0))</f>
        <v>0</v>
      </c>
      <c r="P69" s="75">
        <f>IF(Tabulka3[[#This Row],[Sloupec3]]="ANO",F69,0)</f>
        <v>0</v>
      </c>
      <c r="Q69" s="76">
        <f>IF(Tabulka3[[#This Row],[Sloupec3]]="ANO",G69,0)</f>
        <v>0</v>
      </c>
      <c r="R69" s="6"/>
    </row>
    <row r="70" spans="2:18" ht="18" customHeight="1" x14ac:dyDescent="0.25">
      <c r="B70" s="129"/>
      <c r="C70" s="87"/>
      <c r="D70" s="16"/>
      <c r="E70" s="34"/>
      <c r="F70" s="35">
        <v>0</v>
      </c>
      <c r="G70" s="35">
        <v>0</v>
      </c>
      <c r="H70" s="38" t="str">
        <f t="shared" si="11"/>
        <v/>
      </c>
      <c r="I70" s="33" t="str">
        <f>IF(OR($I$59=0,E70=0),"",IF(E70&gt;='Rozhodné datum'!$B$4,"ok",IF(H70&lt;=$I$59,"ok","překročeno*")))</f>
        <v/>
      </c>
      <c r="J70" s="58" t="str">
        <f t="shared" si="9"/>
        <v/>
      </c>
      <c r="K70" s="66">
        <f>SUM(K60,K66)</f>
        <v>0</v>
      </c>
      <c r="L70" s="60">
        <f>IF(E70=0,0,IF(E70&lt;'Rozhodné datum'!$B$3,"ANO","NE"))</f>
        <v>0</v>
      </c>
      <c r="M70" s="61">
        <f t="shared" si="10"/>
        <v>0</v>
      </c>
      <c r="N70" s="60">
        <f>IF(E70=0,0,IF(E70&lt;'Rozhodné datum'!$B$4,"ANO","NE"))</f>
        <v>0</v>
      </c>
      <c r="O70" s="61">
        <f>IF(Tabulka3[[#This Row],[Sloupec1]]="ANO",0,IF(N70="ANO",J70,0))</f>
        <v>0</v>
      </c>
      <c r="P70" s="75">
        <f>IF(Tabulka3[[#This Row],[Sloupec3]]="ANO",F70,0)</f>
        <v>0</v>
      </c>
      <c r="Q70" s="76">
        <f>IF(Tabulka3[[#This Row],[Sloupec3]]="ANO",G70,0)</f>
        <v>0</v>
      </c>
      <c r="R70" s="6"/>
    </row>
    <row r="71" spans="2:18" ht="36" customHeight="1" x14ac:dyDescent="0.25">
      <c r="B71" s="129" t="s">
        <v>68</v>
      </c>
      <c r="C71" s="53" t="s">
        <v>40</v>
      </c>
      <c r="D71" s="13" t="s">
        <v>8</v>
      </c>
      <c r="E71" s="42" t="s">
        <v>17</v>
      </c>
      <c r="F71" s="14" t="s">
        <v>18</v>
      </c>
      <c r="G71" s="14" t="s">
        <v>19</v>
      </c>
      <c r="H71" s="43" t="s">
        <v>91</v>
      </c>
      <c r="I71" s="22">
        <f>F8*0.3</f>
        <v>0</v>
      </c>
      <c r="J71" s="57" t="s">
        <v>92</v>
      </c>
      <c r="K71" s="59"/>
      <c r="L71" s="19"/>
      <c r="M71" s="19"/>
      <c r="N71" s="6"/>
      <c r="O71" s="6"/>
      <c r="P71" s="7"/>
    </row>
    <row r="72" spans="2:18" ht="112.5" x14ac:dyDescent="0.25">
      <c r="B72" s="129"/>
      <c r="C72" s="54" t="s">
        <v>76</v>
      </c>
      <c r="D72" s="16"/>
      <c r="E72" s="34" t="s">
        <v>13</v>
      </c>
      <c r="F72" s="35">
        <f>SUM(Tabulka2[Sloupec5])+SUM(Tabulka3[Sloupec5])</f>
        <v>0</v>
      </c>
      <c r="G72" s="35">
        <f>SUM(Tabulka2[Sloupec6])+SUM(Tabulka3[Sloupec6])</f>
        <v>0</v>
      </c>
      <c r="H72" s="36">
        <f>ABS(F72)-ABS(G72)</f>
        <v>0</v>
      </c>
      <c r="I72" s="33" t="str">
        <f>IF(H72&lt;=$I$71,"ok","překročeno")</f>
        <v>ok</v>
      </c>
      <c r="J72" s="58">
        <f>IF(F8=0,0,IF(H72&lt;=0,0,H72/F8))</f>
        <v>0</v>
      </c>
      <c r="K72" s="19"/>
      <c r="L72" s="19"/>
      <c r="M72" s="19"/>
      <c r="N72" s="6"/>
      <c r="O72" s="6"/>
      <c r="P72" s="7"/>
    </row>
    <row r="73" spans="2:18" ht="30" x14ac:dyDescent="0.25">
      <c r="B73" s="128" t="s">
        <v>69</v>
      </c>
      <c r="C73" s="53" t="s">
        <v>48</v>
      </c>
      <c r="D73" s="13" t="s">
        <v>8</v>
      </c>
      <c r="E73" s="42" t="s">
        <v>17</v>
      </c>
      <c r="F73" s="14" t="s">
        <v>18</v>
      </c>
      <c r="G73" s="14" t="s">
        <v>19</v>
      </c>
      <c r="H73" s="32"/>
      <c r="I73" s="19"/>
      <c r="J73" s="19"/>
      <c r="K73" s="19"/>
      <c r="L73" s="19"/>
      <c r="M73" s="19"/>
      <c r="N73" s="19"/>
      <c r="O73" s="19"/>
      <c r="P73" s="19"/>
      <c r="Q73" s="6"/>
      <c r="R73" s="6"/>
    </row>
    <row r="74" spans="2:18" ht="43.9" customHeight="1" x14ac:dyDescent="0.25">
      <c r="B74" s="128"/>
      <c r="C74" s="87" t="s">
        <v>70</v>
      </c>
      <c r="D74" s="16"/>
      <c r="E74" s="102" t="s">
        <v>50</v>
      </c>
      <c r="F74" s="103"/>
      <c r="G74" s="103"/>
      <c r="H74" s="29"/>
      <c r="I74" s="21"/>
      <c r="J74" s="19"/>
      <c r="K74" s="19"/>
      <c r="L74" s="19"/>
      <c r="M74" s="19"/>
      <c r="N74" s="19"/>
      <c r="O74" s="19"/>
      <c r="P74" s="19"/>
      <c r="Q74" s="6"/>
      <c r="R74" s="6"/>
    </row>
    <row r="75" spans="2:18" ht="18" customHeight="1" x14ac:dyDescent="0.25">
      <c r="B75" s="128"/>
      <c r="C75" s="87"/>
      <c r="D75" s="16"/>
      <c r="E75" s="34" t="s">
        <v>13</v>
      </c>
      <c r="F75" s="35">
        <v>0</v>
      </c>
      <c r="G75" s="35">
        <v>0</v>
      </c>
      <c r="H75" s="30"/>
      <c r="I75" s="19"/>
      <c r="J75" s="19"/>
      <c r="K75" s="19"/>
      <c r="L75" s="19"/>
      <c r="M75" s="19"/>
      <c r="N75" s="19"/>
      <c r="O75" s="19"/>
      <c r="P75" s="19"/>
      <c r="Q75" s="6"/>
      <c r="R75" s="6"/>
    </row>
    <row r="76" spans="2:18" ht="18" customHeight="1" x14ac:dyDescent="0.25">
      <c r="B76" s="128"/>
      <c r="C76" s="87"/>
      <c r="D76" s="16"/>
      <c r="E76" s="34" t="s">
        <v>13</v>
      </c>
      <c r="F76" s="35">
        <v>0</v>
      </c>
      <c r="G76" s="35">
        <v>0</v>
      </c>
      <c r="H76" s="30"/>
      <c r="I76" s="19"/>
      <c r="J76" s="19"/>
      <c r="K76" s="19"/>
      <c r="L76" s="19"/>
      <c r="M76" s="19"/>
      <c r="N76" s="19"/>
      <c r="O76" s="19"/>
      <c r="P76" s="19"/>
      <c r="Q76" s="6"/>
      <c r="R76" s="6"/>
    </row>
    <row r="77" spans="2:18" ht="18" customHeight="1" x14ac:dyDescent="0.25">
      <c r="B77" s="128"/>
      <c r="C77" s="87"/>
      <c r="D77" s="16"/>
      <c r="E77" s="34" t="s">
        <v>13</v>
      </c>
      <c r="F77" s="35">
        <v>0</v>
      </c>
      <c r="G77" s="35">
        <v>0</v>
      </c>
      <c r="H77" s="30"/>
      <c r="I77" s="19"/>
      <c r="J77" s="19"/>
      <c r="K77" s="19"/>
      <c r="L77" s="19"/>
      <c r="M77" s="19"/>
      <c r="N77" s="19"/>
      <c r="O77" s="19"/>
      <c r="P77" s="19"/>
      <c r="Q77" s="6"/>
      <c r="R77" s="6"/>
    </row>
    <row r="78" spans="2:18" ht="18" customHeight="1" x14ac:dyDescent="0.25">
      <c r="B78" s="128"/>
      <c r="C78" s="87"/>
      <c r="D78" s="16"/>
      <c r="E78" s="34" t="s">
        <v>13</v>
      </c>
      <c r="F78" s="35">
        <v>0</v>
      </c>
      <c r="G78" s="35">
        <v>0</v>
      </c>
      <c r="H78" s="29"/>
      <c r="I78" s="21"/>
      <c r="J78" s="19"/>
      <c r="K78" s="19"/>
      <c r="L78" s="19"/>
      <c r="M78" s="19"/>
      <c r="N78" s="19"/>
      <c r="O78" s="19"/>
      <c r="P78" s="19"/>
      <c r="Q78" s="6"/>
      <c r="R78" s="6"/>
    </row>
    <row r="79" spans="2:18" ht="18" customHeight="1" x14ac:dyDescent="0.25">
      <c r="B79" s="128"/>
      <c r="C79" s="87"/>
      <c r="D79" s="16"/>
      <c r="E79" s="34" t="s">
        <v>13</v>
      </c>
      <c r="F79" s="35">
        <v>0</v>
      </c>
      <c r="G79" s="35">
        <v>0</v>
      </c>
      <c r="H79" s="30"/>
      <c r="I79" s="19"/>
      <c r="J79" s="19"/>
      <c r="K79" s="19"/>
      <c r="L79" s="19"/>
      <c r="M79" s="19"/>
      <c r="N79" s="19"/>
      <c r="O79" s="19"/>
      <c r="P79" s="19"/>
      <c r="Q79" s="6"/>
      <c r="R79" s="6"/>
    </row>
    <row r="80" spans="2:18" ht="18" customHeight="1" x14ac:dyDescent="0.25">
      <c r="B80" s="128"/>
      <c r="C80" s="87"/>
      <c r="D80" s="16"/>
      <c r="E80" s="34" t="s">
        <v>13</v>
      </c>
      <c r="F80" s="35">
        <v>0</v>
      </c>
      <c r="G80" s="35">
        <v>0</v>
      </c>
      <c r="H80" s="30"/>
      <c r="I80" s="19"/>
      <c r="J80" s="19"/>
      <c r="K80" s="19"/>
      <c r="L80" s="19"/>
      <c r="M80" s="19"/>
      <c r="N80" s="19"/>
      <c r="O80" s="19"/>
      <c r="P80" s="19"/>
      <c r="Q80" s="6"/>
      <c r="R80" s="6"/>
    </row>
    <row r="81" spans="1:18" ht="18" customHeight="1" x14ac:dyDescent="0.25">
      <c r="B81" s="128"/>
      <c r="C81" s="87"/>
      <c r="D81" s="16"/>
      <c r="E81" s="34" t="s">
        <v>13</v>
      </c>
      <c r="F81" s="35">
        <v>0</v>
      </c>
      <c r="G81" s="35">
        <v>0</v>
      </c>
      <c r="H81" s="30"/>
      <c r="I81" s="19"/>
      <c r="J81" s="19"/>
      <c r="K81" s="19"/>
      <c r="L81" s="19"/>
      <c r="M81" s="19"/>
      <c r="N81" s="19"/>
      <c r="O81" s="19"/>
      <c r="P81" s="19"/>
      <c r="Q81" s="6"/>
      <c r="R81" s="6"/>
    </row>
    <row r="82" spans="1:18" ht="18" customHeight="1" x14ac:dyDescent="0.25">
      <c r="B82" s="128"/>
      <c r="C82" s="87"/>
      <c r="D82" s="16"/>
      <c r="E82" s="34" t="s">
        <v>13</v>
      </c>
      <c r="F82" s="35">
        <v>0</v>
      </c>
      <c r="G82" s="35">
        <v>0</v>
      </c>
      <c r="H82" s="30"/>
      <c r="I82" s="19"/>
      <c r="J82" s="19"/>
      <c r="K82" s="19"/>
      <c r="L82" s="19"/>
      <c r="M82" s="19"/>
      <c r="N82" s="19"/>
      <c r="O82" s="19"/>
      <c r="P82" s="19"/>
      <c r="Q82" s="6"/>
      <c r="R82" s="6"/>
    </row>
    <row r="83" spans="1:18" ht="18" customHeight="1" x14ac:dyDescent="0.25">
      <c r="B83" s="128"/>
      <c r="C83" s="87"/>
      <c r="D83" s="16"/>
      <c r="E83" s="34" t="s">
        <v>13</v>
      </c>
      <c r="F83" s="35">
        <v>0</v>
      </c>
      <c r="G83" s="35">
        <v>0</v>
      </c>
      <c r="H83" s="29"/>
      <c r="I83" s="21"/>
      <c r="J83" s="19"/>
      <c r="K83" s="19"/>
      <c r="L83" s="19"/>
      <c r="M83" s="19"/>
      <c r="N83" s="19"/>
      <c r="O83" s="19"/>
      <c r="P83" s="19"/>
      <c r="Q83" s="6"/>
      <c r="R83" s="6"/>
    </row>
    <row r="84" spans="1:18" ht="18" customHeight="1" x14ac:dyDescent="0.25">
      <c r="B84" s="128"/>
      <c r="C84" s="87"/>
      <c r="D84" s="16"/>
      <c r="E84" s="34" t="s">
        <v>13</v>
      </c>
      <c r="F84" s="35">
        <v>0</v>
      </c>
      <c r="G84" s="35">
        <v>0</v>
      </c>
      <c r="H84" s="30"/>
      <c r="I84" s="19"/>
      <c r="J84" s="19"/>
      <c r="K84" s="19"/>
      <c r="L84" s="19"/>
      <c r="M84" s="19"/>
      <c r="N84" s="19"/>
      <c r="O84" s="19"/>
      <c r="P84" s="19"/>
      <c r="Q84" s="6"/>
      <c r="R84" s="6"/>
    </row>
    <row r="85" spans="1:18" ht="18" customHeight="1" x14ac:dyDescent="0.25">
      <c r="B85" s="128"/>
      <c r="C85" s="87"/>
      <c r="D85" s="16"/>
      <c r="E85" s="34" t="s">
        <v>13</v>
      </c>
      <c r="F85" s="35">
        <v>0</v>
      </c>
      <c r="G85" s="35">
        <v>0</v>
      </c>
      <c r="H85" s="30"/>
      <c r="I85" s="19"/>
      <c r="J85" s="19"/>
      <c r="K85" s="19"/>
      <c r="L85" s="19"/>
      <c r="M85" s="19"/>
      <c r="N85" s="19"/>
      <c r="O85" s="19"/>
      <c r="P85" s="19"/>
      <c r="Q85" s="6"/>
      <c r="R85" s="6"/>
    </row>
    <row r="86" spans="1:18" ht="18" customHeight="1" x14ac:dyDescent="0.25">
      <c r="B86" s="128"/>
      <c r="C86" s="87"/>
      <c r="D86" s="16"/>
      <c r="E86" s="34" t="s">
        <v>13</v>
      </c>
      <c r="F86" s="35">
        <v>0</v>
      </c>
      <c r="G86" s="35">
        <v>0</v>
      </c>
      <c r="H86" s="30"/>
      <c r="I86" s="19"/>
      <c r="J86" s="19"/>
      <c r="K86" s="19"/>
      <c r="L86" s="19"/>
      <c r="M86" s="19"/>
      <c r="N86" s="19"/>
      <c r="O86" s="19"/>
      <c r="P86" s="19"/>
      <c r="Q86" s="6"/>
      <c r="R86" s="6"/>
    </row>
    <row r="87" spans="1:18" ht="30" x14ac:dyDescent="0.25">
      <c r="B87" s="128" t="s">
        <v>71</v>
      </c>
      <c r="C87" s="53" t="s">
        <v>52</v>
      </c>
      <c r="D87" s="13" t="s">
        <v>8</v>
      </c>
      <c r="E87" s="42" t="s">
        <v>17</v>
      </c>
      <c r="F87" s="17" t="s">
        <v>53</v>
      </c>
      <c r="G87" s="17" t="s">
        <v>54</v>
      </c>
      <c r="H87" s="19"/>
      <c r="I87" s="19"/>
      <c r="J87" s="19"/>
      <c r="K87" s="19"/>
      <c r="L87" s="19"/>
      <c r="M87" s="19"/>
      <c r="N87" s="19"/>
      <c r="O87" s="19"/>
      <c r="P87" s="19"/>
      <c r="Q87" s="6"/>
      <c r="R87" s="6"/>
    </row>
    <row r="88" spans="1:18" ht="140.1" customHeight="1" x14ac:dyDescent="0.25">
      <c r="B88" s="128"/>
      <c r="C88" s="130" t="s">
        <v>77</v>
      </c>
      <c r="D88" s="99"/>
      <c r="E88" s="96" t="s">
        <v>13</v>
      </c>
      <c r="F88" s="90"/>
      <c r="G88" s="93"/>
      <c r="H88" s="19"/>
      <c r="I88" s="19"/>
      <c r="J88" s="19"/>
      <c r="K88" s="19"/>
      <c r="L88" s="19"/>
      <c r="M88" s="19"/>
      <c r="N88" s="19"/>
      <c r="O88" s="19"/>
      <c r="P88" s="19"/>
      <c r="Q88" s="6"/>
      <c r="R88" s="6"/>
    </row>
    <row r="89" spans="1:18" ht="18" customHeight="1" x14ac:dyDescent="0.25">
      <c r="B89" s="128"/>
      <c r="C89" s="131"/>
      <c r="D89" s="100"/>
      <c r="E89" s="97"/>
      <c r="F89" s="91"/>
      <c r="G89" s="94"/>
      <c r="H89" s="19"/>
      <c r="I89" s="19"/>
      <c r="J89" s="19"/>
      <c r="K89" s="19"/>
      <c r="L89" s="19"/>
      <c r="M89" s="19"/>
      <c r="N89" s="19"/>
      <c r="O89" s="19"/>
      <c r="P89" s="19"/>
      <c r="Q89" s="6"/>
      <c r="R89" s="6"/>
    </row>
    <row r="90" spans="1:18" ht="18" customHeight="1" x14ac:dyDescent="0.25">
      <c r="B90" s="128"/>
      <c r="C90" s="132"/>
      <c r="D90" s="101"/>
      <c r="E90" s="98"/>
      <c r="F90" s="92"/>
      <c r="G90" s="95"/>
      <c r="H90" s="19"/>
      <c r="I90" s="19"/>
      <c r="J90" s="19"/>
      <c r="K90" s="19"/>
      <c r="L90" s="19"/>
      <c r="M90" s="19"/>
      <c r="N90" s="19"/>
      <c r="O90" s="19"/>
      <c r="P90" s="19"/>
      <c r="Q90" s="6"/>
      <c r="R90" s="6"/>
    </row>
    <row r="91" spans="1:18" ht="39" customHeight="1" x14ac:dyDescent="0.25">
      <c r="A91" s="7"/>
      <c r="B91" s="64"/>
      <c r="C91" s="18" t="s">
        <v>88</v>
      </c>
      <c r="D91" s="62"/>
      <c r="E91" s="62"/>
      <c r="F91" s="62"/>
      <c r="G91" s="62"/>
      <c r="H91" s="19"/>
      <c r="I91" s="19"/>
      <c r="J91" s="6"/>
      <c r="K91" s="6"/>
      <c r="L91" s="6"/>
      <c r="M91" s="6"/>
      <c r="N91" s="7"/>
      <c r="O91" s="7"/>
      <c r="P91" s="7"/>
    </row>
    <row r="92" spans="1:18" x14ac:dyDescent="0.25">
      <c r="A92" s="7"/>
      <c r="B92" s="65"/>
      <c r="C92" s="6" t="s">
        <v>56</v>
      </c>
      <c r="D92" s="6"/>
      <c r="E92" s="6"/>
      <c r="F92" s="6"/>
      <c r="G92" s="6"/>
      <c r="H92" s="19"/>
      <c r="I92" s="19"/>
      <c r="J92" s="6"/>
      <c r="K92" s="6"/>
      <c r="L92" s="6"/>
      <c r="M92" s="6"/>
      <c r="N92" s="7"/>
      <c r="O92" s="7"/>
      <c r="P92" s="7"/>
    </row>
    <row r="93" spans="1:18" x14ac:dyDescent="0.25">
      <c r="C93" s="19"/>
      <c r="D93" s="6"/>
      <c r="E93" s="6"/>
      <c r="F93" s="6"/>
      <c r="G93" s="6"/>
      <c r="H93" s="19"/>
      <c r="I93" s="19"/>
      <c r="J93" s="19"/>
      <c r="K93" s="19"/>
      <c r="L93" s="19"/>
      <c r="M93" s="19"/>
      <c r="N93" s="19"/>
      <c r="O93" s="19"/>
      <c r="P93" s="19"/>
      <c r="Q93" s="6"/>
      <c r="R93" s="6"/>
    </row>
    <row r="94" spans="1:18" x14ac:dyDescent="0.25">
      <c r="C94" s="19"/>
      <c r="D94" s="6"/>
      <c r="E94" s="6"/>
      <c r="F94" s="6"/>
      <c r="G94" s="6"/>
      <c r="H94" s="19"/>
      <c r="I94" s="19"/>
      <c r="J94" s="19"/>
      <c r="K94" s="19"/>
      <c r="L94" s="19"/>
      <c r="M94" s="19"/>
      <c r="N94" s="19"/>
      <c r="O94" s="19"/>
      <c r="P94" s="19"/>
      <c r="Q94" s="6"/>
      <c r="R94" s="6"/>
    </row>
  </sheetData>
  <sheetProtection sheet="1" formatCells="0" formatColumns="0" formatRows="0" insertColumns="0" insertHyperlinks="0" deleteRows="0" sort="0" autoFilter="0" pivotTables="0"/>
  <mergeCells count="49">
    <mergeCell ref="G88:G90"/>
    <mergeCell ref="B87:B90"/>
    <mergeCell ref="C88:C90"/>
    <mergeCell ref="D88:D90"/>
    <mergeCell ref="E88:E90"/>
    <mergeCell ref="F88:F90"/>
    <mergeCell ref="K48:K50"/>
    <mergeCell ref="K51:K53"/>
    <mergeCell ref="K54:K56"/>
    <mergeCell ref="B73:B86"/>
    <mergeCell ref="C74:C86"/>
    <mergeCell ref="E74:G74"/>
    <mergeCell ref="K60:K62"/>
    <mergeCell ref="K63:K65"/>
    <mergeCell ref="K66:K68"/>
    <mergeCell ref="B59:B70"/>
    <mergeCell ref="C60:C70"/>
    <mergeCell ref="B71:B72"/>
    <mergeCell ref="B47:B58"/>
    <mergeCell ref="C48:C58"/>
    <mergeCell ref="D5:D6"/>
    <mergeCell ref="E5:E6"/>
    <mergeCell ref="F5:G6"/>
    <mergeCell ref="D2:H2"/>
    <mergeCell ref="D3:H3"/>
    <mergeCell ref="D4:H4"/>
    <mergeCell ref="H5:H6"/>
    <mergeCell ref="K30:K37"/>
    <mergeCell ref="B38:B46"/>
    <mergeCell ref="C39:C46"/>
    <mergeCell ref="K39:K46"/>
    <mergeCell ref="A19:B19"/>
    <mergeCell ref="B20:B28"/>
    <mergeCell ref="C21:C28"/>
    <mergeCell ref="E21:G21"/>
    <mergeCell ref="B29:B37"/>
    <mergeCell ref="C30:C37"/>
    <mergeCell ref="F7:G7"/>
    <mergeCell ref="F8:G8"/>
    <mergeCell ref="F9:G9"/>
    <mergeCell ref="F17:G17"/>
    <mergeCell ref="F18:G18"/>
    <mergeCell ref="F10:G10"/>
    <mergeCell ref="F11:G11"/>
    <mergeCell ref="F12:G12"/>
    <mergeCell ref="F13:G13"/>
    <mergeCell ref="F14:G14"/>
    <mergeCell ref="F15:G15"/>
    <mergeCell ref="F16:G16"/>
  </mergeCells>
  <phoneticPr fontId="17" type="noConversion"/>
  <conditionalFormatting sqref="I30:I37">
    <cfRule type="containsText" dxfId="29" priority="17" operator="containsText" text="překročeno">
      <formula>NOT(ISERROR(SEARCH("překročeno",I30)))</formula>
    </cfRule>
  </conditionalFormatting>
  <conditionalFormatting sqref="I48:I58">
    <cfRule type="containsText" dxfId="28" priority="16" operator="containsText" text="překročeno">
      <formula>NOT(ISERROR(SEARCH("překročeno",I48)))</formula>
    </cfRule>
  </conditionalFormatting>
  <conditionalFormatting sqref="I60:I70">
    <cfRule type="containsText" dxfId="27" priority="14" operator="containsText" text="překročeno">
      <formula>NOT(ISERROR(SEARCH("překročeno",I60)))</formula>
    </cfRule>
  </conditionalFormatting>
  <conditionalFormatting sqref="K30:K37">
    <cfRule type="cellIs" dxfId="26" priority="12" operator="greaterThanOrEqual">
      <formula>0.1</formula>
    </cfRule>
  </conditionalFormatting>
  <conditionalFormatting sqref="I39:I46">
    <cfRule type="containsText" dxfId="25" priority="13" operator="containsText" text="překročeno">
      <formula>NOT(ISERROR(SEARCH("překročeno",I39)))</formula>
    </cfRule>
  </conditionalFormatting>
  <conditionalFormatting sqref="K39:K46">
    <cfRule type="cellIs" dxfId="24" priority="11" operator="greaterThanOrEqual">
      <formula>0.15</formula>
    </cfRule>
  </conditionalFormatting>
  <conditionalFormatting sqref="K48:K50">
    <cfRule type="cellIs" dxfId="23" priority="10" operator="greaterThan">
      <formula>0.5</formula>
    </cfRule>
  </conditionalFormatting>
  <conditionalFormatting sqref="K60 K62">
    <cfRule type="cellIs" dxfId="22" priority="9" operator="greaterThan">
      <formula>0.5</formula>
    </cfRule>
  </conditionalFormatting>
  <conditionalFormatting sqref="K54:K56">
    <cfRule type="expression" dxfId="21" priority="4">
      <formula>IF(SUM($O$48:$O$58)=0,0,SUM($J$48:$J$58))&gt;0.5</formula>
    </cfRule>
  </conditionalFormatting>
  <conditionalFormatting sqref="K66:K68">
    <cfRule type="expression" dxfId="20" priority="3">
      <formula>IF(SUM($O$60:$O$70)=0,0,SUM($J$60:$J$70))&gt;0.5</formula>
    </cfRule>
  </conditionalFormatting>
  <conditionalFormatting sqref="I72">
    <cfRule type="containsText" dxfId="19" priority="2" operator="containsText" text="překročeno">
      <formula>NOT(ISERROR(SEARCH("překročeno",I72)))</formula>
    </cfRule>
  </conditionalFormatting>
  <conditionalFormatting sqref="J72">
    <cfRule type="cellIs" dxfId="18" priority="1" operator="greaterThan">
      <formula>0.3</formula>
    </cfRule>
  </conditionalFormatting>
  <pageMargins left="0.7" right="0.7" top="0.78740157499999996" bottom="0.78740157499999996" header="0.3" footer="0.3"/>
  <pageSetup paperSize="9"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6" id="{4AB4A4DB-7DBA-4BDD-8DAF-05255CB59D69}">
            <xm:f>AND(E48&gt;='Rozhodné datum'!$B$3,E48&lt;'Rozhodné datum'!$B$4,I48="Překročeno*")</xm:f>
            <x14:dxf>
              <fill>
                <patternFill>
                  <bgColor rgb="FF92D050"/>
                </patternFill>
              </fill>
            </x14:dxf>
          </x14:cfRule>
          <xm:sqref>I48:I58</xm:sqref>
        </x14:conditionalFormatting>
        <x14:conditionalFormatting xmlns:xm="http://schemas.microsoft.com/office/excel/2006/main">
          <x14:cfRule type="expression" priority="5" id="{F1683189-48B9-4F56-BE6B-38EDB2439F63}">
            <xm:f>AND(E60&gt;='Rozhodné datum'!$B$3,E60&lt;'Rozhodné datum'!$B$4,I60="Překročeno*")</xm:f>
            <x14:dxf>
              <fill>
                <patternFill>
                  <bgColor rgb="FF92D050"/>
                </patternFill>
              </fill>
            </x14:dxf>
          </x14:cfRule>
          <xm:sqref>I60:I70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557A-E1FB-4807-82ED-9C66EED23773}">
  <dimension ref="B2:B4"/>
  <sheetViews>
    <sheetView workbookViewId="0">
      <selection activeCell="B6" sqref="B6"/>
    </sheetView>
  </sheetViews>
  <sheetFormatPr defaultRowHeight="15" x14ac:dyDescent="0.25"/>
  <cols>
    <col min="2" max="2" width="10.140625" bestFit="1" customWidth="1"/>
  </cols>
  <sheetData>
    <row r="2" spans="2:2" x14ac:dyDescent="0.25">
      <c r="B2" t="s">
        <v>72</v>
      </c>
    </row>
    <row r="3" spans="2:2" x14ac:dyDescent="0.25">
      <c r="B3" s="5">
        <v>45123</v>
      </c>
    </row>
    <row r="4" spans="2:2" x14ac:dyDescent="0.25">
      <c r="B4" s="5">
        <v>45373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b9b8e6-ce93-484b-85c3-60be995bde3d" xsi:nil="true"/>
    <lcf76f155ced4ddcb4097134ff3c332f xmlns="30e291ad-f7e7-49f6-86f9-67da3b83ed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549CDEB83DA341B73C89BFF0739B7C" ma:contentTypeVersion="16" ma:contentTypeDescription="Create a new document." ma:contentTypeScope="" ma:versionID="1b42fad5f59c1fe7e40c3bd514fec3eb">
  <xsd:schema xmlns:xsd="http://www.w3.org/2001/XMLSchema" xmlns:xs="http://www.w3.org/2001/XMLSchema" xmlns:p="http://schemas.microsoft.com/office/2006/metadata/properties" xmlns:ns2="30e291ad-f7e7-49f6-86f9-67da3b83edbb" xmlns:ns3="55b9b8e6-ce93-484b-85c3-60be995bde3d" targetNamespace="http://schemas.microsoft.com/office/2006/metadata/properties" ma:root="true" ma:fieldsID="11ede3a94b7cb5faf7882cce0a7ac228" ns2:_="" ns3:_="">
    <xsd:import namespace="30e291ad-f7e7-49f6-86f9-67da3b83edbb"/>
    <xsd:import namespace="55b9b8e6-ce93-484b-85c3-60be995bde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291ad-f7e7-49f6-86f9-67da3b83ed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38a382-c502-43bf-abac-d2fc79361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9b8e6-ce93-484b-85c3-60be995bde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a37478-2f02-4567-ab3e-676bfd2a5623}" ma:internalName="TaxCatchAll" ma:showField="CatchAllData" ma:web="55b9b8e6-ce93-484b-85c3-60be995bde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033A67-035B-48F9-9218-C70C887E3ED0}">
  <ds:schemaRefs>
    <ds:schemaRef ds:uri="http://schemas.microsoft.com/sharepoint/v3/contenttype/forms"/>
  </ds:schemaRefs>
</ds:datastoreItem>
</file>

<file path=customXml/itemProps2.xml><?xml version="1.0" encoding="utf-8"?>
<ds:datastoreItem xmlns:ds="http://schemas.openxmlformats.org/officeDocument/2006/customXml" ds:itemID="{39AC2C09-4932-48B8-AD85-8632EA17DE86}">
  <ds:schemaRefs>
    <ds:schemaRef ds:uri="http://schemas.microsoft.com/office/2006/metadata/properties"/>
    <ds:schemaRef ds:uri="http://schemas.microsoft.com/office/infopath/2007/PartnerControls"/>
    <ds:schemaRef ds:uri="55b9b8e6-ce93-484b-85c3-60be995bde3d"/>
    <ds:schemaRef ds:uri="30e291ad-f7e7-49f6-86f9-67da3b83edbb"/>
  </ds:schemaRefs>
</ds:datastoreItem>
</file>

<file path=customXml/itemProps3.xml><?xml version="1.0" encoding="utf-8"?>
<ds:datastoreItem xmlns:ds="http://schemas.openxmlformats.org/officeDocument/2006/customXml" ds:itemID="{716D15F8-F904-4B97-A733-641026D54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291ad-f7e7-49f6-86f9-67da3b83edbb"/>
    <ds:schemaRef ds:uri="55b9b8e6-ce93-484b-85c3-60be995bd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Titulní strana</vt:lpstr>
      <vt:lpstr>Přehled-ZZVZ</vt:lpstr>
      <vt:lpstr>Přehled-MPZ</vt:lpstr>
      <vt:lpstr>Rozhodné datum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Barková Eva</dc:creator>
  <cp:keywords/>
  <dc:description/>
  <cp:lastModifiedBy>Gebarovská Kateřina</cp:lastModifiedBy>
  <cp:revision/>
  <dcterms:created xsi:type="dcterms:W3CDTF">2016-11-08T12:49:22Z</dcterms:created>
  <dcterms:modified xsi:type="dcterms:W3CDTF">2024-03-15T08:55:42Z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0x01010031549CDEB83DA341B73C89BFF0739B7C</vt:lpwstr>
  </property>
  <property fmtid="{D5CDD505-2E9C-101B-9397-08002B2CF9AE}" pid="3" name="MediaServiceImageTags">
    <vt:lpwstr/>
  </property>
</Properties>
</file>