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55DD56C6-222C-48AB-80A5-2DC7315C587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armonogram výzev IROP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51" i="1" l="1"/>
  <c r="H51" i="1"/>
  <c r="J51" i="1" l="1"/>
  <c r="I50" i="1" l="1"/>
  <c r="H50" i="1"/>
  <c r="J50" i="1" l="1"/>
  <c r="I57" i="1"/>
  <c r="H57" i="1"/>
  <c r="J57" i="1" l="1"/>
  <c r="I56" i="1" l="1"/>
  <c r="H56" i="1"/>
  <c r="J56" i="1" l="1"/>
  <c r="H36" i="1" l="1"/>
  <c r="H37" i="1"/>
</calcChain>
</file>

<file path=xl/sharedStrings.xml><?xml version="1.0" encoding="utf-8"?>
<sst xmlns="http://schemas.openxmlformats.org/spreadsheetml/2006/main" count="749" uniqueCount="234">
  <si>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</si>
  <si>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</si>
  <si>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</si>
  <si>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</si>
  <si>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</si>
  <si>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</si>
  <si>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</si>
  <si>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</si>
  <si>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</si>
  <si>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</si>
  <si>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</si>
  <si>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</si>
  <si>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</si>
  <si>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</si>
  <si>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</si>
  <si>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</si>
  <si>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</si>
  <si>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</si>
  <si>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</si>
  <si>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</si>
  <si>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 xml:space="preserve">Datum ukončení příjmu žádostí o podporu
(měsíc, rok) </t>
  </si>
  <si>
    <t>Pořadí</t>
  </si>
  <si>
    <t>4.4</t>
  </si>
  <si>
    <t>průběžná</t>
  </si>
  <si>
    <t>jednokolový</t>
  </si>
  <si>
    <t>obce, organizace zřizované nebo zakládané obcemi, zřizovatelé základních knihoven se specializovaným knihovním fondem</t>
  </si>
  <si>
    <t xml:space="preserve">Revitalizace, odborná infrastruktura a vybavení pro činnost knihoven </t>
  </si>
  <si>
    <t>méně rozvinuté regiony
(KVK, ULK, LBK, HKK, PAK, OLK, ZLK, MSK)</t>
  </si>
  <si>
    <t>NPO</t>
  </si>
  <si>
    <t>Komponenta 4.5</t>
  </si>
  <si>
    <t>přechodové regiony
(SCK, JCK, PLK, VYS, JMK)</t>
  </si>
  <si>
    <t>Území metropoliitních oblastí a aglomerací ITI mimo území hl. m. Prahy</t>
  </si>
  <si>
    <t>kraje a jimi zřizované a zakládané organizace, OSS, PO OSS, obce a jimi zřizované a zakládané organizace</t>
  </si>
  <si>
    <t xml:space="preserve">Revitalizace, odborná infrastruktura a vybavení pro činnost muzeí </t>
  </si>
  <si>
    <t>Revitalizace, odborná infrastruktura a vybavení pro činnost muzeí</t>
  </si>
  <si>
    <t>CP 4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</si>
  <si>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</si>
  <si>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</si>
  <si>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 xml:space="preserve">Integrovaná péče, integrace zdravotních a sociálních služeb – podpora rozvoje dostupnosti zdravotní následné péče – modernizace a rekonstrukce lůžkových oddělení poskytujících následnou péči. </t>
  </si>
  <si>
    <t xml:space="preserve">Přechodové regiony </t>
  </si>
  <si>
    <t xml:space="preserve">Zvláště ohrožené skupiny pacientů: pacienti, jejichž zdravotní stav vyžaduje doléčení v lůžkovém zdravotnickém zařízení
</t>
  </si>
  <si>
    <t>OPZ</t>
  </si>
  <si>
    <t>Méně rozvinuté regiony</t>
  </si>
  <si>
    <t>1.1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</si>
  <si>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</si>
  <si>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</si>
  <si>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</si>
  <si>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</si>
  <si>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Komponenta 1. 2 Digitální systémy veřejné správy</t>
  </si>
  <si>
    <t>5; 9; 10</t>
  </si>
  <si>
    <t>Zvýšení dostupnosti infrastruktury monitorování bezpečnosti v rámci bezpečnostního informačního systému a systému správy událostí, která bude schopna zaznamenávat a vyhodnocovat bezpečnostní incidenty, a rozšíří kapacity a schopnosti policie a Ministerstva vnitra v Česku identifikovat bezpečnostní incidenty a incidenty IKT a reagovat na ně i na dálku, je-li omezen přístup ke kancelářské infrastruktuře;
Zvýšení kybernetické bezpečnosti vybraných informačních systémů v souladu s požadavky zákona č. 181/2014 Sb., o kybernetické bezpečnosti.</t>
  </si>
  <si>
    <t>organizační složky státu; 
příspěvkové organizace organizačních složek státu; 
státní organizace; 
kraje; 
obce;
organizace zřizované nebo zakládané kraji / obcemi; státní podniky; 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</si>
  <si>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</t>
  </si>
  <si>
    <t>4; 7; 8; 11; 12;15</t>
  </si>
  <si>
    <t>Zavedení datového skladu pro Ministerstvo spravedlnosti;
Dokončení nového plně funkčního softwarově definovaného datového centra a jeho zpřístupnění koncovým uživatelům;
Vybudování jednotné platformy pro občany a firmy umožňující alespoň: podání počáteční žádosti o přijetí na veřejnou vysokoškolskou instituci; žádost o stanovení použitelných právních předpisů v souladu s nařízením (ES) č. 883/2004, o koordinaci systémů sociálního zabezpečení; žádost o důchod a předdůchodové dávky z povinných systémů; žádost o financování vysokoškolského vzdělávání, například formou stipendia a půjčky od veřejného orgánu nebo instituce;
rozvoj digitálních registrů; Jednotný portál pro evidenci kontrol (JePEK); SIS_2 Nástroje pro centrální zpracování statistických úkolů; Elektronický cestovní ruch;Dokončení propojení projektu Neschopenka, krajských hygienických stanic a projektu Chytrá karanténa za účelem zjednodušení administrativy a zlepšení systémů vyvinutých během pandemie COVID-19 a vývoj a zdokonalení dalších tří informačních systémů: DIP – Databáze informací o povinnostech; Globální distribuční systém v cestovním ruchu; rozšíření služeb Správy státních hmotných rezerv (SSHR);
Fungování nových nebo zmodernizovaných informačních systémů veřejné správy</t>
  </si>
  <si>
    <t xml:space="preserve">organizační složky státu; 
příspěvkové organizace organizačních složek státu; 
státní organizace; 
kraje; 
obce;
organizace zřizované nebo zakládané kraji / obcemi; státní podniky;
</t>
  </si>
  <si>
    <t>OP TAK; OP Rybářství; OP ST; NPO</t>
  </si>
  <si>
    <t xml:space="preserve">hlavní město Praha; městské části hl. m. Prahy; organizace zřizované nebo zakládané hl. m. Prahou / městskými částmi hl. m. Prahy
</t>
  </si>
  <si>
    <t>více rozvinuté regiony
(hl.m.Praha)</t>
  </si>
  <si>
    <t>12/2027</t>
  </si>
  <si>
    <t>organizační složky státu; 
příspěvkové organizace organizačních složek státu; 
státní organizace; 
kraje; 
obce;
organizace zřizované nebo zakládané kraji / obcemi; státní podniky;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</si>
  <si>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
Kyberbezpečnost</t>
  </si>
  <si>
    <t xml:space="preserve">IFS; BMVI; NPO;OP TAK; OP Rybářství; OP ST; </t>
  </si>
  <si>
    <t>organizační složky státu; 
příspěvkové organizace organizačních složek státu; 
státní organizace; 
kraje; 
obce;
organizace zřizované nebo zakládané kraji / obcemi; státní podniky</t>
  </si>
  <si>
    <t>4.2</t>
  </si>
  <si>
    <t>NNO, OSS, PO OSS, kraje, obce, dobrovolné svazky obcí, organizace zřizované nebo zakládané kraji / obcemi / dobrovolnými svazky obcí, církve, církevní organizace</t>
  </si>
  <si>
    <t>Infrastruktura sociálních služeb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</si>
  <si>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</si>
  <si>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>OPZ + 2021-2027; Azylový, migrační a integrační fond (AMIF); NPO</t>
  </si>
  <si>
    <t>komponenta 3.3</t>
  </si>
  <si>
    <t>31_22_003</t>
  </si>
  <si>
    <t>Pro služby sociální péče bude podporován nákup, rekonstrukce či výstavba objektů, zařízení a stavební úpravy, které vytvoří podmínky pro kvalitní poskytování sociálních služeb, obnovu a zkvalitnění materiálně technické základny stávajících sociálních služeb.</t>
  </si>
  <si>
    <t xml:space="preserve">OPZ + 2021-2027; Azylový, migrační a integrační fond (AMIF); NPO </t>
  </si>
  <si>
    <t>08/2023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</si>
  <si>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</si>
  <si>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</si>
  <si>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 xml:space="preserve">OPZ + 2021-2027; Azylový, migrační a integrační fond (AMIF) </t>
  </si>
  <si>
    <t>2.2</t>
  </si>
  <si>
    <t>hlavní město Praha, městské části hl. m. Prahy, organizace zřizované nebo zakládané hl. m. Prahou / městskými částmi hl. m. Prahy, církve, církevní organizace, OSS, PO OSS, 	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</si>
  <si>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</si>
  <si>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</si>
  <si>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OP ŽP, OP ST, OP TAK, NPO</t>
  </si>
  <si>
    <t>obce, kraje, organizace zřizované nebo zakládané obcemi / kraji, církve, církevní organizace, OSS, PO OSS, 	veřejné a státní vysoké školy, státní podniky, státní organizace, veřejné výzkumné instituce</t>
  </si>
  <si>
    <t>4.1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</si>
  <si>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</si>
  <si>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</si>
  <si>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</si>
  <si>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OP JAK, OP ST, NPO</t>
  </si>
  <si>
    <t>Základní školy</t>
  </si>
  <si>
    <t>rodiče, žáci,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</si>
  <si>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Střední a vyšší odborné školy, konzervatoře</t>
  </si>
  <si>
    <t>rodiče, žáci, studenti, osoby se speciálními vzdělávacími potřebami,	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</si>
  <si>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rodiče, žáci, studenti,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</si>
  <si>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3.1</t>
  </si>
  <si>
    <t>Kraje, organizace zřizované nebo zakládané kraji</t>
  </si>
  <si>
    <t xml:space="preserve">Silnice II. třídy na Prioritní regionální silniční síti
</t>
  </si>
  <si>
    <t>Karlovarský kraj, Ústecký kraj, Liberecký kraj, Královéhradecký kraj, Pardubický kraj, Olomoucký kraj, Moravskoslezský kraj, Zlínský kraj</t>
  </si>
  <si>
    <t>Obyvatelé měst a obcí, návštěvníci, podnikatelské subjekty</t>
  </si>
  <si>
    <t>OP D, NPO</t>
  </si>
  <si>
    <t>komponenta 2.1</t>
  </si>
  <si>
    <t>"01/2022"</t>
  </si>
  <si>
    <t>OPD - investice do nadřazených dálnic na síti TEN-T a částečně také do významných dálnic a silnic I. třídy napojujících se na síť TEN-T.
NPO - železniční přejezdy.</t>
  </si>
  <si>
    <t>Středočeský kraj, Jihočeský kraj, Plzeňský kraj, Kraj Vysočina, Jihomoravský kraj</t>
  </si>
  <si>
    <t>6.1</t>
  </si>
  <si>
    <t>Kraje, obce, dopravci na základě smlouvy o veřejných službách v přepravě cestujících</t>
  </si>
  <si>
    <t xml:space="preserve">Nízkoemisní a bezemisní vozidla pro veřejnou dopravu
</t>
  </si>
  <si>
    <t>Obyvatelé měst a obcí, návštěvníci, dojíždějící za prací a službami, uživatelé veřejné dopravy, podnikatelské subjekty, instituce veřejné správy, NNO</t>
  </si>
  <si>
    <t>OP D, Modernizační fond, OP TAK, OP ST, NPO</t>
  </si>
  <si>
    <t>OPD - podpora iinfrastruktury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</si>
  <si>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Nízkoemisní a bezemisní vozidla pro veřejnou dopravu</t>
  </si>
  <si>
    <t>OPD - podpora 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</si>
  <si>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Kraje, obce, dobrovolné svazky obcí, organizace zřizované nebo zakládané kraji, organizace zřizované nebo zakládané obcemi, organizace zřizované nebo zakládané dobrovolnými svazky obcí</t>
  </si>
  <si>
    <t xml:space="preserve">Infrastruktura pro cyklistickou dopravu
</t>
  </si>
  <si>
    <t>"02/2022"</t>
  </si>
  <si>
    <t>NPO - podpora ochrany zranitelných účastníků provozu (cyklostezky a bezbariérové trasy).</t>
  </si>
  <si>
    <t>Infrastruktura pro cyklistickou dopravu</t>
  </si>
  <si>
    <t>Kraje, obce, dobrovolné svazky obcí, organizace zřizované nebo zakládané kraji, organizace zřizované nebo zakládané obcemi, organizace zřizované nebo zakládané dobrovolnými svazky obcí, Ředitelství silnic a dálnic ČR</t>
  </si>
  <si>
    <t xml:space="preserve">Infrastruktura pro bezpečnou nemotorovou dopravu
</t>
  </si>
  <si>
    <t>Kraje, obce, dobrovolné svazky obcí, organizace zřizované nebo zakládané kraji, organizace zřizované nebo zakládané obcemi, organizace zřizované nebo zakládané dobrovolnými svazky obcí, provozovatelé dráhy nebo drážní dopravy podle zákona č. 266/1994 Sb., o dráhách, ve znění pozdějších předpisů, Ministerstvo dopravy, dopravci na základě smlouvy o veřejných službách v přepravě cestujících</t>
  </si>
  <si>
    <t>Telematika pro veřejnou dopravu</t>
  </si>
  <si>
    <t>OP D</t>
  </si>
  <si>
    <t>OP D - podpora ITS pro řízení silničního provozu včetně informování řidičů a dalších účastníků.</t>
  </si>
  <si>
    <t xml:space="preserve">Telematika pro veřejnou dopravu
</t>
  </si>
  <si>
    <t>07/2023</t>
  </si>
  <si>
    <t>02/2023</t>
  </si>
  <si>
    <t>organizační složky státu; 
příspěvkové organizace organizačních složek státu; 
státní organizace; 
státní podniky; 
NNO zakládané zde uvedenými typy oprávněných žadatelů</t>
  </si>
  <si>
    <t>10/2023</t>
  </si>
  <si>
    <t>2.1</t>
  </si>
  <si>
    <t>06/2025</t>
  </si>
  <si>
    <t xml:space="preserve">
kraje; poskytovatelé zdravotnické záchranné služby zřízené krajem</t>
  </si>
  <si>
    <t>Pořízení materiálně-technického vybavení a vytvoření hmotných podmínek pro ZS IZS;
Výstavba a modernizace výcvikových a vzdělávacích středisek a pořízení technického a technologického vybavení;
Modernizace jednotného systému varování a vyrozumění;
Výstavba, modernizace a rozvoj strategicky významných ICT systémů ZS IZS</t>
  </si>
  <si>
    <t>občané ČR; osoby zdržující se přechodně na území ČR; orgány krizového řízení obcí, krajů a organizačních složek státu; základní složky IZS</t>
  </si>
  <si>
    <t>OP TAK, NPO</t>
  </si>
  <si>
    <t>09/2025</t>
  </si>
  <si>
    <t>Ministerstvo vnitra – generální ředitelství HZS ČR; hasičské záchranné sbory kraj; Záchranný útvar HZS ČR; Ministerstvo vnitra – Policejní prezidium ČR; krajská ředitelství Policie ČR; OSS a jimi zřizované nebo zakládané organizace, které zajišťují vzdělávání a výcvik složek IZS</t>
  </si>
  <si>
    <t>Celková plánovaná alokace
(CZK)</t>
  </si>
  <si>
    <t>5.1</t>
  </si>
  <si>
    <t>subjekty, které realizují projekty v rámci schválených strategií CLLD na území působnosti MAS. Typy oprávněných žadatelů jsou uvedeny ve specifickém cíli 6.1</t>
  </si>
  <si>
    <t>Infrastruktura pro cyklistickou dopravu
Infrastruktura pro bezpečnou nemotorovou dopravu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</si>
  <si>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</si>
  <si>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6.1</t>
  </si>
  <si>
    <t xml:space="preserve"> NPO</t>
  </si>
  <si>
    <t>subjekty, které realizují projekty v rámci schválených strategií CLLD na území působnosti MAS. Typy oprávněných žadatelů jsou uvedeny ve specifickém cíli 2.1</t>
  </si>
  <si>
    <t>Podpora jednotek sboru dobrovolných hasičů kategorie jednotek požádní ochrany II, III a V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</si>
  <si>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2.1</t>
  </si>
  <si>
    <t>SP SZP, OPZ+, OPŽP, OP TAK, NPO</t>
  </si>
  <si>
    <t>subjekty, které realizují projekty v rámci schválených strategií CLLD na území působnosti MAS. Typy oprávněných žadatelů jsou uvedeny ve specifickém cíli 4.1</t>
  </si>
  <si>
    <t>Infrastruktura mateřských škol a zařízení péče o děti typu dětské skupiny
Infrastruktura základních škol ve vazbě na odborné učebny a učebny neúplných škol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</si>
  <si>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4.1</t>
  </si>
  <si>
    <t>subjekty, které realizují projekty v rámci schválených strategií CLLD na území působnosti MAS. Typy oprávněných žadatelů jsou uvedeny ve specifickém cíli 4.2</t>
  </si>
  <si>
    <t>Infrastruktura pro sociální služby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</si>
  <si>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4.2</t>
  </si>
  <si>
    <t>Typ výzvy</t>
  </si>
  <si>
    <t>ITI</t>
  </si>
  <si>
    <t>CLLD</t>
  </si>
  <si>
    <t>individuální</t>
  </si>
  <si>
    <t>1. výzva IROP - Knihovny  - SC 4.4 (MRR)</t>
  </si>
  <si>
    <t>2. výzva IROP - Knihovny  - SC 4.4 (PR)</t>
  </si>
  <si>
    <t>3. výzva IROP - Kybernetická bezpečnost  - SC 1.1 (MRR)</t>
  </si>
  <si>
    <t>4. výzva IROP - Kybernetická bezpečnost  - SC 1.1 (PR)</t>
  </si>
  <si>
    <t>5. výzva IROP - Kybernetická bezpečnost  - SC 1.1 (ČR)</t>
  </si>
  <si>
    <t>6. výzva IROP - Mateřské školy  - SC 4.1 (MRR)</t>
  </si>
  <si>
    <t>7. výzva IROP - Mateřské školy  - SC 4.1 (PR)</t>
  </si>
  <si>
    <t>8. výzva IROP - eGovernment  - SC 1.1 (MRR)</t>
  </si>
  <si>
    <t>9. výzva IROP - eGovernment  - SC 1.1 (PR)</t>
  </si>
  <si>
    <t>11. výzva IROP - eGovernment  - SC 1.1 (ČR)</t>
  </si>
  <si>
    <t>12. výzva IROP - Integrovaný záchranný systém - ZZS krajů  - SC 2.1 (MRR)</t>
  </si>
  <si>
    <t>13. výzva IROP - Integrovaný záchranný systém - ZZS krajů  - SC 2.1 (PR)</t>
  </si>
  <si>
    <t>14. výzva IROP - Sociální služby  - SC 4.2 (MRR)</t>
  </si>
  <si>
    <t>15. výzva IROP - Sociální služby  - SC 4.2 (PR)</t>
  </si>
  <si>
    <t>16. výzva IROP - Knihovny  - SC 4.4 (ITI)</t>
  </si>
  <si>
    <t>17. výzva IROP - Integrovaný záchranný systém - PČR a HZS ČR  - SC 2.1 (MRR)</t>
  </si>
  <si>
    <t>18. výzva IROP - Integrovaný záchranný systém - PČR a HZS ČR  - SC 2.1 (PR)</t>
  </si>
  <si>
    <t>19. výzva IROP - Integrovaný záchranný systém  - SC 2.1 (ČR)</t>
  </si>
  <si>
    <t>20. výzva IROP - Mateřské školy  - SC 4.1 (ITI)</t>
  </si>
  <si>
    <t>21. výzva IROP - Silnice II. třídy na Prioritní regionální silniční síti  - SC 3.1 (MRR)</t>
  </si>
  <si>
    <t>22. výzva IROP - Silnice II. třídy na Prioritní regionální silniční síti  - SC 3.1 (PR)</t>
  </si>
  <si>
    <t>23. výzva IROP - Základní školy  - SC 4.1 (MRR)</t>
  </si>
  <si>
    <t>24. výzva IROP - Základní školy  - SC 4.1 (PR)</t>
  </si>
  <si>
    <t>25. výzva IROP - Sociální bydlení  - SC 4.2 (MRR)</t>
  </si>
  <si>
    <t>26. výzva IROP - Sociální bydlení  - SC 4.2 (PR)</t>
  </si>
  <si>
    <t>27. výzva IROP - Nízkoemisní a bezemisní vozidla pro veřejnou dopravu  - SC 6.1 (MRR)</t>
  </si>
  <si>
    <t>28. výzva IROP - Nízkoemisní a bezemisní vozidla pro veřejnou dopravu  - SC 6.1 (PR)</t>
  </si>
  <si>
    <t>29. výzva IROP - eGovernment a Kybernetická bezpečnost  - SC 1.1 (ITI)</t>
  </si>
  <si>
    <t>30. výzva IROP - Sociální služby  - SC 4.2 (ITI)</t>
  </si>
  <si>
    <t>31. výzva IROP - Podpora rozvoje a dostupnosti zdravotní následné péče  - SC 4.3 (MRR)</t>
  </si>
  <si>
    <t>32. výzva IROP - Podpora rozvoje a dostupnosti zdravotní následné péče  - SC 4.3 (PR)</t>
  </si>
  <si>
    <t>33. výzva IROP - Muzea  - SC 4.4 (MRR)</t>
  </si>
  <si>
    <t>34. výzva IROP - Muzea  - SC 4.4 (PR)</t>
  </si>
  <si>
    <t>35. výzva IROP - Infrastruktura pro cyklistickou dopravu  - SC 6.1 (MRR)</t>
  </si>
  <si>
    <t>36. výzva IROP - Infrastruktura pro cyklistickou dopravu  - SC 6.1 (PR)</t>
  </si>
  <si>
    <t>37. výzva IROP - Základní školy  - SC 4.1 (ITI)</t>
  </si>
  <si>
    <t>38. výzva IROP - Sociální bydlení  - SC 4.2 (ITI)</t>
  </si>
  <si>
    <t>39. výzva IROP - Nízkoemisní a bezemisní vozidla pro veřejnou dopravu  - SC 6.1 (ITI)</t>
  </si>
  <si>
    <t>40. výzva IROP - Infrastruktura pro bezpečnou nemotorovou dopravu  - SC 6.1 (MRR)</t>
  </si>
  <si>
    <t>41. výzva IROP - Infrastruktura pro bezpečnou nemotorovou dopravu  - SC 6.1 (PR)</t>
  </si>
  <si>
    <t>42. výzva IROP - Střední školy  - SC 4.1 (MRR)</t>
  </si>
  <si>
    <t>43. výzva IROP - Střední školy  - SC 4.1 (PR)</t>
  </si>
  <si>
    <t>44. výzva IROP - Střední školy  - SC 4.1 (VRR)</t>
  </si>
  <si>
    <t>48. výzva IROP - Vzdělávání - SC 5.1 (CLLD)</t>
  </si>
  <si>
    <t>49. výzva IROP - Sociální služby - SC 5.1 (CLLD)</t>
  </si>
  <si>
    <t>50. výzva IROP - Muzea  - SC 4.4 (ITI)</t>
  </si>
  <si>
    <t>53. výzva IROP - Infrastruktura pro bezpečnou nemotorovou dopravu  - SC 6.1 (ITI)</t>
  </si>
  <si>
    <t>54. výzva IROP - Telematika pro veřejnou dopravu  - SC 6.1 (MRR)</t>
  </si>
  <si>
    <t>55. výzva IROP - Telematika pro veřejnou dopravu  - SC 6.1 (PR)</t>
  </si>
  <si>
    <t>60. výzva IROP - Doprava - SC 5.1 (CLLD)</t>
  </si>
  <si>
    <t>61. výzva IROP - Hasiči - SC 5.1 (CLLD)</t>
  </si>
  <si>
    <t>63. výzva IROP - Zelená infrastruktura  - SC 2.2 (MRR)</t>
  </si>
  <si>
    <t>64. výzva IROP - Zelená infrastruktura  - SC 2.2 (PR)</t>
  </si>
  <si>
    <t>65. výzva IROP - Zelená infrastruktura  - SC 2.2 (VRR)</t>
  </si>
  <si>
    <t>66. výzva IROP - Infrastruktura pro cyklistickou dopravu  - SC 6.1 (ITI)</t>
  </si>
  <si>
    <t>67. výzva IROP - Telematika pro veřejnou dopravu  - SC 6.1 (ITI)</t>
  </si>
  <si>
    <t>Datum vyhlášení výzvy
(měsíc, rok)</t>
  </si>
  <si>
    <t>07/2022</t>
  </si>
  <si>
    <t>08/2022</t>
  </si>
  <si>
    <t>09/2022</t>
  </si>
  <si>
    <t>10/2022</t>
  </si>
  <si>
    <t>11/2022</t>
  </si>
  <si>
    <t>12/2022</t>
  </si>
  <si>
    <t>08/2025</t>
  </si>
  <si>
    <t>03/2023</t>
  </si>
  <si>
    <t>04/2023</t>
  </si>
  <si>
    <t>09/2023</t>
  </si>
  <si>
    <t>12/2023</t>
  </si>
  <si>
    <t>Číslo výzvy</t>
  </si>
  <si>
    <t>Priorita programu</t>
  </si>
  <si>
    <t>návštěvníci  knihoven, žáci, studenti, obyvatelé, odborná veřejnost, uprchlíci, migranti, národnostní skupiny (zejména Romové), osoby se zdravotním postižením</t>
  </si>
  <si>
    <t>návštěvníci muzeí, žáci, studenti, obyvatelé, odborná veřejnost, uprchlíci, migranti, podnikatelské subjekty, národnostní skupiny (zejména Romové), osoby se zdravotním postižením</t>
  </si>
  <si>
    <t>10. výzva IROP - eGovernment a kybernetická bezpečnost - SC 1.1 (VRR)</t>
  </si>
  <si>
    <t>rodiče, žáci, osoby se speciálními vzdělávacími potřebami, pedagogičtí pracovníci, nepedagogičtí pracovníci ZŠ, SŠ a SŠ/VOŠ,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</si>
  <si>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Osoby v bytové nouzi dle typologie ETHOS:osoby spící venku (např. ulice, pod mostem, nádraží, letiště, veřejné dopravní prostředky, kanály, jeskyně, odstavené vagony, stany, garáže, prádelny, sklepy a půdy domů, vraky aut);	osoby v nízkoprahové noclehárně;osoby sezonně užívající k přenocování prostory zařízení bez lůžek; osoby v azylovém domě;	osoby s dětmi v azylovém domě; úplné rodiny v azylovém domě; osoby v domě na půli cesty; osoby ve veřejné komerční ubytovně (nemají jinou možnost bydlení); osoby bez přístřeší po vystěhování z bytu; osoby ohrožené domácím násilím; žadatelé o azyl; migrující pracovníci – cizinci ve veřejné komerční ubytovně (nemají jinou možnost bydlení); 	osoby po opuštění věznice; osoby opouštějící instituce (např. pobytovou sociální službu); osoby před opuštěním zdravotnického zařízení; osoby po opuštění dětské instituce či pěstounské péče; osoby v seniorském věku; invalidé dlouhodobě ubytovaní v azylovém domě; osoby přechodně bydlící u příbuzných nebo přátel (nemají jinou možnost bydlení); osoby v podnájmu (nemají jinou možnost bydlení); osoby bydlící v bytě bez právního důvodu; osoby v nezákonně obsazené budově; osoby na nezákonně obsazeném pozemku (zahrádkářské kolonie, zemnice); osoby, které dostaly výpověď z nájemního bytu / kterým končí smlouva o nájmu z nájemního bytu; osoby ohrožené vystěhováním z vlastního bytu; osoby žijící v mobilním obydlí, např. maringotka, karavan, hausbót (nemají jinou možnost bydlení); osoby žijící v budově, která není určena k bydlení, např. osoby žijící na pracovišti, v zahradních chatkách se souhlasem majitele; osoby žijící v provizorních stavbách nebo v budovách bez kolaudace pro účely bydlení; osoby žijící v nevhodném objektu – obydlí se stalo nezpůsobilým k obývání (dříve mohlo být obyvatelné); osoby žijící v přelidněných bytech</t>
  </si>
  <si>
    <t>Elektronizace vybraných služeb veřejné správy;
Rozšíření propojeného datového fondu;
Integrace elektronických služeb veřejné správy a informací o službách veřejné správy na portál gov.cz;
Opatření vedoucí k intenzivnímu využívání existujících bezpečných systémů elektronické identifikace;
Publikace dat veřejné správy jako OpenData;
Vytvoření eGovernment cloud;
Transakční portálová řešení s využitím zaručené elektronické identity;
Automatizace zpracování digitálních dat (robotizace);
Centralizace, standardizace a sdílení elektronických služeb veřejné správy;
Kybernetická bezpečnost</t>
  </si>
  <si>
    <r>
      <t>organizační složky státu; 
příspěvkové organizace organizačních složek státu; 
státní organizace; 
státní podniky;</t>
    </r>
    <r>
      <rPr>
        <sz val="12"/>
        <color rgb="FFFF0000"/>
        <rFont val="Calibri"/>
        <family val="2"/>
        <scheme val="minor"/>
      </rPr>
      <t xml:space="preserve"> 
</t>
    </r>
    <r>
      <rPr>
        <sz val="12"/>
        <color theme="1"/>
        <rFont val="Calibri"/>
        <family val="2"/>
        <scheme val="minor"/>
      </rPr>
      <t>NNO zakládané zde uvedenými typy oprávněných žadatelů;
kraje;
obce;
organizace zřizované nebo zakládané kraji / obcemi</t>
    </r>
  </si>
  <si>
    <t>HARMONOGRAM VÝZEV IROP 2021 - 2027 na rok 2022 k 12.10.2022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</si>
</sst>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yyyy"/>
    <numFmt numFmtId="166" formatCode="mm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 shrinkToFi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0" fillId="0" borderId="0" xfId="0" applyFont="1" applyAlignment="1"/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left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2" fillId="0" borderId="12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 shrinkToFit="1"/>
    </xf>
    <xf numFmtId="0" fontId="10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 shrinkToFit="1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2" xfId="0" applyNumberFormat="1" applyFont="1" applyFill="1" applyBorder="1" applyAlignment="1">
      <alignment horizontal="left" vertical="center" wrapText="1" shrinkToFi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 wrapText="1" shrinkToFit="1"/>
    </xf>
    <xf numFmtId="3" fontId="10" fillId="0" borderId="1" xfId="0" applyNumberFormat="1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 shrinkToFit="1"/>
    </xf>
    <xf numFmtId="0" fontId="5" fillId="0" borderId="12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0" xfId="0" applyFont="1" applyFill="1"/>
    <xf numFmtId="3" fontId="5" fillId="0" borderId="12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3" fontId="5" fillId="0" borderId="12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justify" vertical="center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3" fillId="0" borderId="0" xfId="0" applyFont="1" applyAlignment="1">
      <alignment horizontal="center"/>
    </xf>
    <xf numFmtId="0" fontId="0" fillId="4" borderId="7" xfId="0" applyFont="1" applyFill="1" applyBorder="1" applyAlignment="1">
      <alignment horizontal="center" wrapText="1"/>
    </xf>
    <xf numFmtId="0" fontId="0" fillId="4" borderId="5" xfId="0" applyFont="1" applyFill="1" applyBorder="1" applyAlignment="1">
      <alignment horizontal="center" wrapText="1"/>
    </xf>
    <xf numFmtId="0" fontId="0" fillId="4" borderId="8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mm\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5:W62" totalsRowShown="0" headerRowDxfId="50" dataDxfId="48" headerRowBorderDxfId="49" tableBorderDxfId="47" totalsRowBorderDxfId="46">
  <autoFilter ref="A5:W62" xr:uid="{00000000-0009-0000-0100-000003000000}"/>
  <tableColumns count="23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_x000a_(měsíc, rok)" dataDxfId="25" totalsRowDxfId="24"/>
    <tableColumn id="11" xr3:uid="{00000000-0010-0000-0000-00000B000000}" name="Datum ukončení příjmu žádostí o podporu_x000a_(měsíc, rok) " dataDxfId="23" totalsRow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 programu" dataDxfId="9" totalsRowDxfId="8"/>
    <tableColumn id="19" xr3:uid="{00000000-0010-0000-0000-000013000000}" name="Specifický  cíl/opatření" dataDxfId="7" totalsRowDxfId="6"/>
    <tableColumn id="20" xr3:uid="{00000000-0010-0000-0000-000014000000}" name="Číslo výzvy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7"/>
  <sheetViews>
    <sheetView tabSelected="1" zoomScale="60" zoomScaleNormal="6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5" x14ac:dyDescent="0.25"/>
  <cols>
    <col min="1" max="1" width="11.42578125" style="8" customWidth="1"/>
    <col min="2" max="2" width="33.85546875" style="8" customWidth="1"/>
    <col min="3" max="3" width="14" style="8" bestFit="1" customWidth="1"/>
    <col min="4" max="4" width="15.42578125" style="9" customWidth="1"/>
    <col min="5" max="5" width="15.5703125" style="10" customWidth="1"/>
    <col min="6" max="6" width="13.42578125" style="10" customWidth="1"/>
    <col min="7" max="7" width="14.85546875" style="78" bestFit="1" customWidth="1"/>
    <col min="8" max="9" width="20.7109375" style="80" customWidth="1"/>
    <col min="10" max="10" width="21.42578125" style="79" bestFit="1" customWidth="1"/>
    <col min="11" max="11" width="21.5703125" style="81" customWidth="1"/>
    <col min="12" max="12" width="18" style="82" customWidth="1"/>
    <col min="13" max="13" width="17.28515625" style="82" customWidth="1"/>
    <col min="14" max="14" width="44.28515625" style="8" customWidth="1"/>
    <col min="15" max="15" width="50.7109375" style="8" customWidth="1"/>
    <col min="16" max="16" width="22" style="10" customWidth="1"/>
    <col min="17" max="17" width="44.7109375" style="8" customWidth="1"/>
    <col min="18" max="18" width="31" style="11" customWidth="1"/>
    <col min="19" max="19" width="10.42578125" style="8" customWidth="1"/>
    <col min="20" max="20" width="21.5703125" style="8" customWidth="1"/>
    <col min="21" max="21" width="13.28515625" style="8" customWidth="1"/>
    <col min="22" max="22" width="13" style="8" customWidth="1"/>
    <col min="23" max="23" width="38.7109375" style="8" customWidth="1"/>
    <col min="24" max="16384" width="9.140625" style="8"/>
  </cols>
  <sheetData>
    <row r="1" spans="1:23" ht="15" customHeight="1" x14ac:dyDescent="0.25">
      <c r="G1" s="92" t="s">
        <v>233</v>
      </c>
      <c r="H1" s="92"/>
      <c r="I1" s="92"/>
      <c r="J1" s="92"/>
      <c r="K1" s="92"/>
      <c r="L1" s="92"/>
      <c r="M1" s="92"/>
      <c r="N1" s="92"/>
    </row>
    <row r="2" spans="1:23" ht="15" customHeight="1" x14ac:dyDescent="0.25">
      <c r="G2" s="92"/>
      <c r="H2" s="92"/>
      <c r="I2" s="92"/>
      <c r="J2" s="92"/>
      <c r="K2" s="92"/>
      <c r="L2" s="92"/>
      <c r="M2" s="92"/>
      <c r="N2" s="92"/>
    </row>
    <row r="3" spans="1:23" ht="21" customHeight="1" thickBot="1" x14ac:dyDescent="0.4">
      <c r="D3" s="12"/>
      <c r="E3" s="13"/>
      <c r="F3" s="13"/>
      <c r="G3" s="14"/>
      <c r="H3" s="15"/>
      <c r="I3" s="16"/>
      <c r="J3" s="17"/>
      <c r="K3" s="18"/>
      <c r="L3" s="13"/>
      <c r="M3" s="13"/>
      <c r="N3" s="13"/>
      <c r="O3" s="13"/>
      <c r="P3" s="13"/>
      <c r="Q3" s="13"/>
      <c r="R3" s="19"/>
      <c r="S3" s="13"/>
      <c r="T3" s="13"/>
      <c r="U3" s="13"/>
      <c r="V3" s="13"/>
      <c r="W3" s="13"/>
    </row>
    <row r="4" spans="1:23" x14ac:dyDescent="0.25">
      <c r="A4" s="96" t="s">
        <v>0</v>
      </c>
      <c r="B4" s="97"/>
      <c r="C4" s="97"/>
      <c r="D4" s="97"/>
      <c r="E4" s="97"/>
      <c r="F4" s="98"/>
      <c r="G4" s="99" t="s">
        <v>2</v>
      </c>
      <c r="H4" s="100"/>
      <c r="I4" s="100"/>
      <c r="J4" s="100"/>
      <c r="K4" s="100"/>
      <c r="L4" s="100"/>
      <c r="M4" s="101"/>
      <c r="N4" s="102" t="s">
        <v>3</v>
      </c>
      <c r="O4" s="103"/>
      <c r="P4" s="103"/>
      <c r="Q4" s="104"/>
      <c r="R4" s="93" t="s">
        <v>1</v>
      </c>
      <c r="S4" s="94"/>
      <c r="T4" s="94"/>
      <c r="U4" s="94"/>
      <c r="V4" s="94"/>
      <c r="W4" s="95"/>
    </row>
    <row r="5" spans="1:23" s="10" customFormat="1" ht="60" x14ac:dyDescent="0.25">
      <c r="A5" s="20" t="s">
        <v>21</v>
      </c>
      <c r="B5" s="21" t="s">
        <v>4</v>
      </c>
      <c r="C5" s="21" t="s">
        <v>152</v>
      </c>
      <c r="D5" s="21" t="s">
        <v>7</v>
      </c>
      <c r="E5" s="21" t="s">
        <v>8</v>
      </c>
      <c r="F5" s="21" t="s">
        <v>9</v>
      </c>
      <c r="G5" s="22" t="s">
        <v>10</v>
      </c>
      <c r="H5" s="23" t="s">
        <v>135</v>
      </c>
      <c r="I5" s="23" t="s">
        <v>5</v>
      </c>
      <c r="J5" s="24" t="s">
        <v>6</v>
      </c>
      <c r="K5" s="25" t="s">
        <v>212</v>
      </c>
      <c r="L5" s="23" t="s">
        <v>20</v>
      </c>
      <c r="M5" s="23" t="s">
        <v>11</v>
      </c>
      <c r="N5" s="26" t="s">
        <v>12</v>
      </c>
      <c r="O5" s="26" t="s">
        <v>13</v>
      </c>
      <c r="P5" s="26" t="s">
        <v>14</v>
      </c>
      <c r="Q5" s="26" t="s">
        <v>15</v>
      </c>
      <c r="R5" s="27" t="s">
        <v>16</v>
      </c>
      <c r="S5" s="28" t="s">
        <v>225</v>
      </c>
      <c r="T5" s="28" t="s">
        <v>17</v>
      </c>
      <c r="U5" s="28" t="s">
        <v>224</v>
      </c>
      <c r="V5" s="28" t="s">
        <v>18</v>
      </c>
      <c r="W5" s="29" t="s">
        <v>19</v>
      </c>
    </row>
    <row r="6" spans="1:23" s="84" customFormat="1" ht="78.75" customHeight="1" x14ac:dyDescent="0.25">
      <c r="A6" s="30">
        <v>1</v>
      </c>
      <c r="B6" s="1" t="s">
        <v>156</v>
      </c>
      <c r="C6" s="1" t="s">
        <v>155</v>
      </c>
      <c r="D6" s="2">
        <v>4</v>
      </c>
      <c r="E6" s="2">
        <v>4</v>
      </c>
      <c r="F6" s="2" t="s">
        <v>22</v>
      </c>
      <c r="G6" s="38" t="s">
        <v>23</v>
      </c>
      <c r="H6" s="31">
        <v>621996180</v>
      </c>
      <c r="I6" s="32">
        <v>528696753</v>
      </c>
      <c r="J6" s="32">
        <v>93299427</v>
      </c>
      <c r="K6" s="7" t="s">
        <v>213</v>
      </c>
      <c r="L6" s="7" t="s">
        <v>124</v>
      </c>
      <c r="M6" s="45" t="s">
        <v>24</v>
      </c>
      <c r="N6" s="48" t="s">
        <v>25</v>
      </c>
      <c r="O6" s="48" t="s">
        <v>26</v>
      </c>
      <c r="P6" s="36" t="s">
        <v>27</v>
      </c>
      <c r="Q6" s="48" t="s">
        <v>226</v>
      </c>
      <c r="R6" s="2" t="s">
        <v>28</v>
      </c>
      <c r="S6" s="3"/>
      <c r="T6" s="3" t="s">
        <v>29</v>
      </c>
      <c r="U6" s="3"/>
      <c r="V6" s="3"/>
      <c r="W6" s="83"/>
    </row>
    <row r="7" spans="1:23" s="84" customFormat="1" ht="63" x14ac:dyDescent="0.25">
      <c r="A7" s="30">
        <v>2</v>
      </c>
      <c r="B7" s="1" t="s">
        <v>157</v>
      </c>
      <c r="C7" s="1" t="s">
        <v>155</v>
      </c>
      <c r="D7" s="2">
        <v>4</v>
      </c>
      <c r="E7" s="2">
        <v>4</v>
      </c>
      <c r="F7" s="2" t="s">
        <v>22</v>
      </c>
      <c r="G7" s="38" t="s">
        <v>23</v>
      </c>
      <c r="H7" s="31">
        <v>586722420</v>
      </c>
      <c r="I7" s="32">
        <v>410705694</v>
      </c>
      <c r="J7" s="33">
        <v>176016726</v>
      </c>
      <c r="K7" s="7" t="s">
        <v>213</v>
      </c>
      <c r="L7" s="7" t="s">
        <v>124</v>
      </c>
      <c r="M7" s="45" t="s">
        <v>24</v>
      </c>
      <c r="N7" s="48" t="s">
        <v>25</v>
      </c>
      <c r="O7" s="48" t="s">
        <v>26</v>
      </c>
      <c r="P7" s="39" t="s">
        <v>30</v>
      </c>
      <c r="Q7" s="48" t="s">
        <v>226</v>
      </c>
      <c r="R7" s="2" t="s">
        <v>28</v>
      </c>
      <c r="S7" s="3"/>
      <c r="T7" s="3" t="s">
        <v>29</v>
      </c>
      <c r="U7" s="3"/>
      <c r="V7" s="3"/>
      <c r="W7" s="83"/>
    </row>
    <row r="8" spans="1:23" s="84" customFormat="1" ht="236.25" x14ac:dyDescent="0.25">
      <c r="A8" s="30">
        <v>3</v>
      </c>
      <c r="B8" s="1" t="s">
        <v>158</v>
      </c>
      <c r="C8" s="1" t="s">
        <v>155</v>
      </c>
      <c r="D8" s="2">
        <v>1</v>
      </c>
      <c r="E8" s="2">
        <v>1</v>
      </c>
      <c r="F8" s="34" t="s">
        <v>43</v>
      </c>
      <c r="G8" s="38" t="s">
        <v>23</v>
      </c>
      <c r="H8" s="31">
        <v>707782100</v>
      </c>
      <c r="I8" s="31">
        <v>601614785</v>
      </c>
      <c r="J8" s="33">
        <v>106167315</v>
      </c>
      <c r="K8" s="7" t="s">
        <v>214</v>
      </c>
      <c r="L8" s="50" t="s">
        <v>124</v>
      </c>
      <c r="M8" s="45" t="s">
        <v>24</v>
      </c>
      <c r="N8" s="31" t="s">
        <v>51</v>
      </c>
      <c r="O8" s="31" t="s">
        <v>44</v>
      </c>
      <c r="P8" s="36" t="s">
        <v>27</v>
      </c>
      <c r="Q8" s="31" t="s">
        <v>46</v>
      </c>
      <c r="R8" s="46" t="s">
        <v>47</v>
      </c>
      <c r="S8" s="60"/>
      <c r="T8" s="46"/>
      <c r="U8" s="46"/>
      <c r="V8" s="46"/>
      <c r="W8" s="85"/>
    </row>
    <row r="9" spans="1:23" s="84" customFormat="1" ht="236.25" x14ac:dyDescent="0.25">
      <c r="A9" s="30">
        <v>4</v>
      </c>
      <c r="B9" s="1" t="s">
        <v>159</v>
      </c>
      <c r="C9" s="1" t="s">
        <v>155</v>
      </c>
      <c r="D9" s="2">
        <v>1</v>
      </c>
      <c r="E9" s="2">
        <v>1</v>
      </c>
      <c r="F9" s="34" t="s">
        <v>43</v>
      </c>
      <c r="G9" s="38" t="s">
        <v>23</v>
      </c>
      <c r="H9" s="31">
        <v>2452776540</v>
      </c>
      <c r="I9" s="31">
        <v>1716943578</v>
      </c>
      <c r="J9" s="33">
        <v>735832962</v>
      </c>
      <c r="K9" s="7" t="s">
        <v>214</v>
      </c>
      <c r="L9" s="50" t="s">
        <v>124</v>
      </c>
      <c r="M9" s="45" t="s">
        <v>24</v>
      </c>
      <c r="N9" s="31" t="s">
        <v>51</v>
      </c>
      <c r="O9" s="31" t="s">
        <v>44</v>
      </c>
      <c r="P9" s="39" t="s">
        <v>30</v>
      </c>
      <c r="Q9" s="31" t="s">
        <v>46</v>
      </c>
      <c r="R9" s="46" t="s">
        <v>47</v>
      </c>
      <c r="S9" s="60"/>
      <c r="T9" s="46"/>
      <c r="U9" s="46"/>
      <c r="V9" s="46"/>
      <c r="W9" s="85"/>
    </row>
    <row r="10" spans="1:23" s="84" customFormat="1" ht="267.75" x14ac:dyDescent="0.25">
      <c r="A10" s="30">
        <v>5</v>
      </c>
      <c r="B10" s="1" t="s">
        <v>160</v>
      </c>
      <c r="C10" s="1" t="s">
        <v>155</v>
      </c>
      <c r="D10" s="2">
        <v>1</v>
      </c>
      <c r="E10" s="2">
        <v>1</v>
      </c>
      <c r="F10" s="34" t="s">
        <v>43</v>
      </c>
      <c r="G10" s="38" t="s">
        <v>23</v>
      </c>
      <c r="H10" s="31">
        <v>1598986263</v>
      </c>
      <c r="I10" s="31">
        <v>1055514817</v>
      </c>
      <c r="J10" s="33">
        <v>543471446</v>
      </c>
      <c r="K10" s="7" t="s">
        <v>214</v>
      </c>
      <c r="L10" s="50" t="s">
        <v>123</v>
      </c>
      <c r="M10" s="45" t="s">
        <v>24</v>
      </c>
      <c r="N10" s="31" t="s">
        <v>125</v>
      </c>
      <c r="O10" s="31" t="s">
        <v>44</v>
      </c>
      <c r="P10" s="31" t="s">
        <v>45</v>
      </c>
      <c r="Q10" s="31" t="s">
        <v>46</v>
      </c>
      <c r="R10" s="46" t="s">
        <v>47</v>
      </c>
      <c r="S10" s="60"/>
      <c r="T10" s="46" t="s">
        <v>48</v>
      </c>
      <c r="U10" s="46" t="s">
        <v>49</v>
      </c>
      <c r="V10" s="46">
        <v>2022</v>
      </c>
      <c r="W10" s="85" t="s">
        <v>50</v>
      </c>
    </row>
    <row r="11" spans="1:23" s="84" customFormat="1" ht="150" customHeight="1" x14ac:dyDescent="0.25">
      <c r="A11" s="30">
        <v>6</v>
      </c>
      <c r="B11" s="34" t="s">
        <v>161</v>
      </c>
      <c r="C11" s="34" t="s">
        <v>155</v>
      </c>
      <c r="D11" s="2">
        <v>4</v>
      </c>
      <c r="E11" s="2">
        <v>4</v>
      </c>
      <c r="F11" s="35" t="s">
        <v>83</v>
      </c>
      <c r="G11" s="3" t="s">
        <v>23</v>
      </c>
      <c r="H11" s="33">
        <v>1666344560</v>
      </c>
      <c r="I11" s="31">
        <v>1416392876</v>
      </c>
      <c r="J11" s="33">
        <v>249951684</v>
      </c>
      <c r="K11" s="7" t="s">
        <v>214</v>
      </c>
      <c r="L11" s="47">
        <v>44805</v>
      </c>
      <c r="M11" s="45" t="s">
        <v>24</v>
      </c>
      <c r="N11" s="31" t="s">
        <v>84</v>
      </c>
      <c r="O11" s="70" t="s">
        <v>85</v>
      </c>
      <c r="P11" s="36" t="s">
        <v>27</v>
      </c>
      <c r="Q11" s="31" t="s">
        <v>86</v>
      </c>
      <c r="R11" s="46" t="s">
        <v>87</v>
      </c>
      <c r="S11" s="60"/>
      <c r="T11" s="60"/>
      <c r="U11" s="60"/>
      <c r="V11" s="86"/>
      <c r="W11" s="87"/>
    </row>
    <row r="12" spans="1:23" s="84" customFormat="1" ht="150" customHeight="1" x14ac:dyDescent="0.25">
      <c r="A12" s="30">
        <v>7</v>
      </c>
      <c r="B12" s="37" t="s">
        <v>162</v>
      </c>
      <c r="C12" s="37" t="s">
        <v>155</v>
      </c>
      <c r="D12" s="2">
        <v>4</v>
      </c>
      <c r="E12" s="2">
        <v>4</v>
      </c>
      <c r="F12" s="34" t="s">
        <v>83</v>
      </c>
      <c r="G12" s="38" t="s">
        <v>23</v>
      </c>
      <c r="H12" s="31">
        <v>748128890</v>
      </c>
      <c r="I12" s="31">
        <v>523690223</v>
      </c>
      <c r="J12" s="33">
        <v>224438667</v>
      </c>
      <c r="K12" s="7" t="s">
        <v>214</v>
      </c>
      <c r="L12" s="47">
        <v>44805</v>
      </c>
      <c r="M12" s="45" t="s">
        <v>24</v>
      </c>
      <c r="N12" s="31" t="s">
        <v>84</v>
      </c>
      <c r="O12" s="70" t="s">
        <v>85</v>
      </c>
      <c r="P12" s="39" t="s">
        <v>30</v>
      </c>
      <c r="Q12" s="31" t="s">
        <v>86</v>
      </c>
      <c r="R12" s="46" t="s">
        <v>87</v>
      </c>
      <c r="S12" s="60"/>
      <c r="T12" s="60"/>
      <c r="U12" s="60"/>
      <c r="V12" s="86"/>
      <c r="W12" s="87"/>
    </row>
    <row r="13" spans="1:23" s="84" customFormat="1" ht="252" x14ac:dyDescent="0.25">
      <c r="A13" s="30">
        <v>8</v>
      </c>
      <c r="B13" s="1" t="s">
        <v>163</v>
      </c>
      <c r="C13" s="1" t="s">
        <v>155</v>
      </c>
      <c r="D13" s="2">
        <v>1</v>
      </c>
      <c r="E13" s="2">
        <v>1</v>
      </c>
      <c r="F13" s="34" t="s">
        <v>43</v>
      </c>
      <c r="G13" s="38" t="s">
        <v>23</v>
      </c>
      <c r="H13" s="31">
        <v>437028320</v>
      </c>
      <c r="I13" s="31">
        <v>371474072</v>
      </c>
      <c r="J13" s="33">
        <v>65554248</v>
      </c>
      <c r="K13" s="7">
        <v>44835</v>
      </c>
      <c r="L13" s="50" t="s">
        <v>124</v>
      </c>
      <c r="M13" s="45" t="s">
        <v>24</v>
      </c>
      <c r="N13" s="31" t="s">
        <v>63</v>
      </c>
      <c r="O13" s="31" t="s">
        <v>52</v>
      </c>
      <c r="P13" s="36" t="s">
        <v>27</v>
      </c>
      <c r="Q13" s="31" t="s">
        <v>46</v>
      </c>
      <c r="R13" s="46" t="s">
        <v>56</v>
      </c>
      <c r="S13" s="60"/>
      <c r="T13" s="46"/>
      <c r="U13" s="46"/>
      <c r="V13" s="46"/>
      <c r="W13" s="85"/>
    </row>
    <row r="14" spans="1:23" s="84" customFormat="1" ht="252" x14ac:dyDescent="0.25">
      <c r="A14" s="30">
        <v>9</v>
      </c>
      <c r="B14" s="1" t="s">
        <v>164</v>
      </c>
      <c r="C14" s="1" t="s">
        <v>155</v>
      </c>
      <c r="D14" s="2">
        <v>1</v>
      </c>
      <c r="E14" s="2">
        <v>1</v>
      </c>
      <c r="F14" s="34" t="s">
        <v>43</v>
      </c>
      <c r="G14" s="38" t="s">
        <v>23</v>
      </c>
      <c r="H14" s="31">
        <v>1289343800</v>
      </c>
      <c r="I14" s="31">
        <v>902540660</v>
      </c>
      <c r="J14" s="33">
        <v>386803140</v>
      </c>
      <c r="K14" s="7">
        <v>44835</v>
      </c>
      <c r="L14" s="50" t="s">
        <v>124</v>
      </c>
      <c r="M14" s="45" t="s">
        <v>24</v>
      </c>
      <c r="N14" s="31" t="s">
        <v>55</v>
      </c>
      <c r="O14" s="31" t="s">
        <v>52</v>
      </c>
      <c r="P14" s="39" t="s">
        <v>30</v>
      </c>
      <c r="Q14" s="31" t="s">
        <v>46</v>
      </c>
      <c r="R14" s="46" t="s">
        <v>56</v>
      </c>
      <c r="S14" s="60"/>
      <c r="T14" s="46"/>
      <c r="U14" s="46"/>
      <c r="V14" s="46"/>
      <c r="W14" s="85"/>
    </row>
    <row r="15" spans="1:23" s="84" customFormat="1" ht="267.75" x14ac:dyDescent="0.25">
      <c r="A15" s="30">
        <v>10</v>
      </c>
      <c r="B15" s="3" t="s">
        <v>228</v>
      </c>
      <c r="C15" s="3" t="s">
        <v>155</v>
      </c>
      <c r="D15" s="2">
        <v>1</v>
      </c>
      <c r="E15" s="2">
        <v>1</v>
      </c>
      <c r="F15" s="2" t="s">
        <v>43</v>
      </c>
      <c r="G15" s="3" t="s">
        <v>23</v>
      </c>
      <c r="H15" s="33">
        <v>612500000</v>
      </c>
      <c r="I15" s="31">
        <v>245000000</v>
      </c>
      <c r="J15" s="33">
        <v>367500000</v>
      </c>
      <c r="K15" s="7">
        <v>44835</v>
      </c>
      <c r="L15" s="50" t="s">
        <v>73</v>
      </c>
      <c r="M15" s="45" t="s">
        <v>24</v>
      </c>
      <c r="N15" s="31" t="s">
        <v>57</v>
      </c>
      <c r="O15" s="31" t="s">
        <v>231</v>
      </c>
      <c r="P15" s="36" t="s">
        <v>58</v>
      </c>
      <c r="Q15" s="31" t="s">
        <v>46</v>
      </c>
      <c r="R15" s="46" t="s">
        <v>56</v>
      </c>
      <c r="S15" s="60"/>
      <c r="T15" s="46"/>
      <c r="U15" s="46"/>
      <c r="V15" s="46"/>
      <c r="W15" s="85"/>
    </row>
    <row r="16" spans="1:23" s="84" customFormat="1" ht="409.5" x14ac:dyDescent="0.25">
      <c r="A16" s="30">
        <v>11</v>
      </c>
      <c r="B16" s="1" t="s">
        <v>165</v>
      </c>
      <c r="C16" s="1" t="s">
        <v>155</v>
      </c>
      <c r="D16" s="2">
        <v>1</v>
      </c>
      <c r="E16" s="2">
        <v>1</v>
      </c>
      <c r="F16" s="34" t="s">
        <v>43</v>
      </c>
      <c r="G16" s="38" t="s">
        <v>23</v>
      </c>
      <c r="H16" s="31">
        <v>1672959654</v>
      </c>
      <c r="I16" s="31">
        <v>1104345762</v>
      </c>
      <c r="J16" s="33">
        <v>568613892</v>
      </c>
      <c r="K16" s="7">
        <v>44835</v>
      </c>
      <c r="L16" s="50" t="s">
        <v>73</v>
      </c>
      <c r="M16" s="45" t="s">
        <v>24</v>
      </c>
      <c r="N16" s="31" t="s">
        <v>232</v>
      </c>
      <c r="O16" s="31" t="s">
        <v>52</v>
      </c>
      <c r="P16" s="31" t="s">
        <v>45</v>
      </c>
      <c r="Q16" s="31" t="s">
        <v>46</v>
      </c>
      <c r="R16" s="46" t="s">
        <v>47</v>
      </c>
      <c r="S16" s="60"/>
      <c r="T16" s="46" t="s">
        <v>48</v>
      </c>
      <c r="U16" s="46" t="s">
        <v>53</v>
      </c>
      <c r="V16" s="46">
        <v>2022</v>
      </c>
      <c r="W16" s="85" t="s">
        <v>54</v>
      </c>
    </row>
    <row r="17" spans="1:23" s="84" customFormat="1" ht="141.75" customHeight="1" x14ac:dyDescent="0.25">
      <c r="A17" s="40">
        <v>12</v>
      </c>
      <c r="B17" s="34" t="s">
        <v>166</v>
      </c>
      <c r="C17" s="34" t="s">
        <v>155</v>
      </c>
      <c r="D17" s="41">
        <v>2</v>
      </c>
      <c r="E17" s="41">
        <v>2</v>
      </c>
      <c r="F17" s="42" t="s">
        <v>127</v>
      </c>
      <c r="G17" s="38" t="s">
        <v>23</v>
      </c>
      <c r="H17" s="43">
        <v>1098779420</v>
      </c>
      <c r="I17" s="31">
        <v>933962507</v>
      </c>
      <c r="J17" s="32">
        <v>164816913</v>
      </c>
      <c r="K17" s="7" t="s">
        <v>214</v>
      </c>
      <c r="L17" s="44" t="s">
        <v>128</v>
      </c>
      <c r="M17" s="45" t="s">
        <v>24</v>
      </c>
      <c r="N17" s="31" t="s">
        <v>129</v>
      </c>
      <c r="O17" s="31" t="s">
        <v>130</v>
      </c>
      <c r="P17" s="31" t="s">
        <v>27</v>
      </c>
      <c r="Q17" s="31" t="s">
        <v>131</v>
      </c>
      <c r="R17" s="46" t="s">
        <v>132</v>
      </c>
      <c r="S17" s="45"/>
      <c r="T17" s="45"/>
      <c r="U17" s="45"/>
      <c r="V17" s="45"/>
      <c r="W17" s="45"/>
    </row>
    <row r="18" spans="1:23" s="84" customFormat="1" ht="141.75" customHeight="1" x14ac:dyDescent="0.25">
      <c r="A18" s="40">
        <v>13</v>
      </c>
      <c r="B18" s="34" t="s">
        <v>167</v>
      </c>
      <c r="C18" s="34" t="s">
        <v>155</v>
      </c>
      <c r="D18" s="41">
        <v>2</v>
      </c>
      <c r="E18" s="41">
        <v>2</v>
      </c>
      <c r="F18" s="42" t="s">
        <v>127</v>
      </c>
      <c r="G18" s="38" t="s">
        <v>23</v>
      </c>
      <c r="H18" s="43">
        <f>Tabulka3[[#This Row],[z toho příspěvek Evropské unie
(CZK)]]+Tabulka3[[#This Row],[z toho národní veřejné zdroje
(CZK)]]</f>
        <v>1332426540</v>
      </c>
      <c r="I18" s="31">
        <v>932698578</v>
      </c>
      <c r="J18" s="32">
        <v>399727962</v>
      </c>
      <c r="K18" s="7" t="s">
        <v>214</v>
      </c>
      <c r="L18" s="44" t="s">
        <v>128</v>
      </c>
      <c r="M18" s="45" t="s">
        <v>24</v>
      </c>
      <c r="N18" s="31" t="s">
        <v>129</v>
      </c>
      <c r="O18" s="31" t="s">
        <v>130</v>
      </c>
      <c r="P18" s="31" t="s">
        <v>30</v>
      </c>
      <c r="Q18" s="31" t="s">
        <v>131</v>
      </c>
      <c r="R18" s="46" t="s">
        <v>132</v>
      </c>
      <c r="S18" s="45"/>
      <c r="T18" s="45"/>
      <c r="U18" s="45"/>
      <c r="V18" s="45"/>
      <c r="W18" s="45"/>
    </row>
    <row r="19" spans="1:23" s="84" customFormat="1" ht="220.5" customHeight="1" x14ac:dyDescent="0.25">
      <c r="A19" s="30">
        <v>14</v>
      </c>
      <c r="B19" s="1" t="s">
        <v>168</v>
      </c>
      <c r="C19" s="1" t="s">
        <v>155</v>
      </c>
      <c r="D19" s="2">
        <v>4</v>
      </c>
      <c r="E19" s="2">
        <v>4</v>
      </c>
      <c r="F19" s="2" t="s">
        <v>64</v>
      </c>
      <c r="G19" s="38" t="s">
        <v>23</v>
      </c>
      <c r="H19" s="31">
        <v>1060203480</v>
      </c>
      <c r="I19" s="31">
        <v>901172958</v>
      </c>
      <c r="J19" s="33">
        <v>159030522</v>
      </c>
      <c r="K19" s="7" t="s">
        <v>215</v>
      </c>
      <c r="L19" s="47" t="s">
        <v>73</v>
      </c>
      <c r="M19" s="45" t="s">
        <v>24</v>
      </c>
      <c r="N19" s="48" t="s">
        <v>65</v>
      </c>
      <c r="O19" s="48" t="s">
        <v>66</v>
      </c>
      <c r="P19" s="39" t="s">
        <v>27</v>
      </c>
      <c r="Q19" s="48" t="s">
        <v>67</v>
      </c>
      <c r="R19" s="1" t="s">
        <v>72</v>
      </c>
      <c r="S19" s="3"/>
      <c r="T19" s="3" t="s">
        <v>69</v>
      </c>
      <c r="U19" s="3" t="s">
        <v>70</v>
      </c>
      <c r="V19" s="3">
        <v>44687</v>
      </c>
      <c r="W19" s="49" t="s">
        <v>71</v>
      </c>
    </row>
    <row r="20" spans="1:23" s="84" customFormat="1" ht="48" customHeight="1" x14ac:dyDescent="0.25">
      <c r="A20" s="30">
        <v>15</v>
      </c>
      <c r="B20" s="1" t="s">
        <v>169</v>
      </c>
      <c r="C20" s="1" t="s">
        <v>155</v>
      </c>
      <c r="D20" s="2">
        <v>4</v>
      </c>
      <c r="E20" s="2">
        <v>4</v>
      </c>
      <c r="F20" s="34" t="s">
        <v>64</v>
      </c>
      <c r="G20" s="38" t="s">
        <v>23</v>
      </c>
      <c r="H20" s="31">
        <v>445310850</v>
      </c>
      <c r="I20" s="31">
        <v>311717595</v>
      </c>
      <c r="J20" s="33">
        <v>133593255</v>
      </c>
      <c r="K20" s="7" t="s">
        <v>215</v>
      </c>
      <c r="L20" s="47" t="s">
        <v>73</v>
      </c>
      <c r="M20" s="45" t="s">
        <v>24</v>
      </c>
      <c r="N20" s="48" t="s">
        <v>65</v>
      </c>
      <c r="O20" s="48" t="s">
        <v>66</v>
      </c>
      <c r="P20" s="39" t="s">
        <v>30</v>
      </c>
      <c r="Q20" s="48" t="s">
        <v>67</v>
      </c>
      <c r="R20" s="2" t="s">
        <v>68</v>
      </c>
      <c r="S20" s="3"/>
      <c r="T20" s="3" t="s">
        <v>69</v>
      </c>
      <c r="U20" s="3" t="s">
        <v>70</v>
      </c>
      <c r="V20" s="3">
        <v>44687</v>
      </c>
      <c r="W20" s="49" t="s">
        <v>71</v>
      </c>
    </row>
    <row r="21" spans="1:23" s="84" customFormat="1" ht="220.5" customHeight="1" x14ac:dyDescent="0.25">
      <c r="A21" s="40">
        <v>16</v>
      </c>
      <c r="B21" s="1" t="s">
        <v>170</v>
      </c>
      <c r="C21" s="1" t="s">
        <v>153</v>
      </c>
      <c r="D21" s="2">
        <v>4</v>
      </c>
      <c r="E21" s="2">
        <v>4</v>
      </c>
      <c r="F21" s="2" t="s">
        <v>22</v>
      </c>
      <c r="G21" s="38" t="s">
        <v>23</v>
      </c>
      <c r="H21" s="31">
        <v>1029515950</v>
      </c>
      <c r="I21" s="32">
        <v>827490120.67443109</v>
      </c>
      <c r="J21" s="33">
        <v>202025828.85432982</v>
      </c>
      <c r="K21" s="7" t="s">
        <v>215</v>
      </c>
      <c r="L21" s="7" t="s">
        <v>59</v>
      </c>
      <c r="M21" s="45" t="s">
        <v>24</v>
      </c>
      <c r="N21" s="48" t="s">
        <v>25</v>
      </c>
      <c r="O21" s="48" t="s">
        <v>26</v>
      </c>
      <c r="P21" s="74" t="s">
        <v>31</v>
      </c>
      <c r="Q21" s="48" t="s">
        <v>226</v>
      </c>
      <c r="R21" s="2" t="s">
        <v>28</v>
      </c>
      <c r="S21" s="3"/>
      <c r="T21" s="3" t="s">
        <v>29</v>
      </c>
      <c r="U21" s="3"/>
      <c r="V21" s="3"/>
      <c r="W21" s="83"/>
    </row>
    <row r="22" spans="1:23" s="84" customFormat="1" ht="141.75" customHeight="1" x14ac:dyDescent="0.25">
      <c r="A22" s="40">
        <v>17</v>
      </c>
      <c r="B22" s="35" t="s">
        <v>171</v>
      </c>
      <c r="C22" s="35" t="s">
        <v>155</v>
      </c>
      <c r="D22" s="41">
        <v>2</v>
      </c>
      <c r="E22" s="41">
        <v>2</v>
      </c>
      <c r="F22" s="42" t="s">
        <v>127</v>
      </c>
      <c r="G22" s="38" t="s">
        <v>23</v>
      </c>
      <c r="H22" s="43">
        <v>1555449580</v>
      </c>
      <c r="I22" s="31">
        <v>1322132143</v>
      </c>
      <c r="J22" s="32">
        <v>233317437</v>
      </c>
      <c r="K22" s="7" t="s">
        <v>215</v>
      </c>
      <c r="L22" s="50" t="s">
        <v>133</v>
      </c>
      <c r="M22" s="45" t="s">
        <v>24</v>
      </c>
      <c r="N22" s="31" t="s">
        <v>134</v>
      </c>
      <c r="O22" s="31" t="s">
        <v>130</v>
      </c>
      <c r="P22" s="31" t="s">
        <v>27</v>
      </c>
      <c r="Q22" s="31" t="s">
        <v>131</v>
      </c>
      <c r="R22" s="46" t="s">
        <v>132</v>
      </c>
      <c r="S22" s="45"/>
      <c r="T22" s="45"/>
      <c r="U22" s="45"/>
      <c r="V22" s="45"/>
      <c r="W22" s="45"/>
    </row>
    <row r="23" spans="1:23" s="84" customFormat="1" ht="141.75" customHeight="1" x14ac:dyDescent="0.25">
      <c r="A23" s="40">
        <v>18</v>
      </c>
      <c r="B23" s="35" t="s">
        <v>172</v>
      </c>
      <c r="C23" s="35" t="s">
        <v>155</v>
      </c>
      <c r="D23" s="41">
        <v>2</v>
      </c>
      <c r="E23" s="41">
        <v>2</v>
      </c>
      <c r="F23" s="42" t="s">
        <v>127</v>
      </c>
      <c r="G23" s="38" t="s">
        <v>23</v>
      </c>
      <c r="H23" s="43">
        <v>2899274160</v>
      </c>
      <c r="I23" s="31">
        <v>2029491912</v>
      </c>
      <c r="J23" s="32">
        <v>869782248</v>
      </c>
      <c r="K23" s="7" t="s">
        <v>215</v>
      </c>
      <c r="L23" s="50" t="s">
        <v>133</v>
      </c>
      <c r="M23" s="45" t="s">
        <v>24</v>
      </c>
      <c r="N23" s="31" t="s">
        <v>134</v>
      </c>
      <c r="O23" s="31" t="s">
        <v>130</v>
      </c>
      <c r="P23" s="31" t="s">
        <v>30</v>
      </c>
      <c r="Q23" s="31" t="s">
        <v>131</v>
      </c>
      <c r="R23" s="46" t="s">
        <v>132</v>
      </c>
      <c r="S23" s="45"/>
      <c r="T23" s="45"/>
      <c r="U23" s="45"/>
      <c r="V23" s="45"/>
      <c r="W23" s="45"/>
    </row>
    <row r="24" spans="1:23" s="84" customFormat="1" ht="267.75" x14ac:dyDescent="0.25">
      <c r="A24" s="40">
        <v>19</v>
      </c>
      <c r="B24" s="35" t="s">
        <v>173</v>
      </c>
      <c r="C24" s="35" t="s">
        <v>155</v>
      </c>
      <c r="D24" s="41">
        <v>2</v>
      </c>
      <c r="E24" s="41">
        <v>2</v>
      </c>
      <c r="F24" s="42" t="s">
        <v>127</v>
      </c>
      <c r="G24" s="38" t="s">
        <v>23</v>
      </c>
      <c r="H24" s="43">
        <v>6014773450.9952602</v>
      </c>
      <c r="I24" s="31">
        <v>4115020489</v>
      </c>
      <c r="J24" s="32">
        <v>1899752961.9952602</v>
      </c>
      <c r="K24" s="7" t="s">
        <v>215</v>
      </c>
      <c r="L24" s="50" t="s">
        <v>133</v>
      </c>
      <c r="M24" s="45" t="s">
        <v>24</v>
      </c>
      <c r="N24" s="31" t="s">
        <v>134</v>
      </c>
      <c r="O24" s="31" t="s">
        <v>130</v>
      </c>
      <c r="P24" s="31" t="s">
        <v>45</v>
      </c>
      <c r="Q24" s="31" t="s">
        <v>131</v>
      </c>
      <c r="R24" s="46" t="s">
        <v>132</v>
      </c>
      <c r="S24" s="45"/>
      <c r="T24" s="46" t="s">
        <v>48</v>
      </c>
      <c r="U24" s="46" t="s">
        <v>49</v>
      </c>
      <c r="V24" s="46">
        <v>2022</v>
      </c>
      <c r="W24" s="51" t="s">
        <v>50</v>
      </c>
    </row>
    <row r="25" spans="1:23" s="84" customFormat="1" ht="150" customHeight="1" x14ac:dyDescent="0.25">
      <c r="A25" s="30">
        <v>20</v>
      </c>
      <c r="B25" s="37" t="s">
        <v>174</v>
      </c>
      <c r="C25" s="37" t="s">
        <v>153</v>
      </c>
      <c r="D25" s="2">
        <v>4</v>
      </c>
      <c r="E25" s="2">
        <v>4</v>
      </c>
      <c r="F25" s="35" t="s">
        <v>83</v>
      </c>
      <c r="G25" s="3" t="s">
        <v>23</v>
      </c>
      <c r="H25" s="33">
        <v>2041583440.4236135</v>
      </c>
      <c r="I25" s="31">
        <v>1577588363.470479</v>
      </c>
      <c r="J25" s="33">
        <v>463995076.95313454</v>
      </c>
      <c r="K25" s="7" t="s">
        <v>215</v>
      </c>
      <c r="L25" s="50" t="s">
        <v>59</v>
      </c>
      <c r="M25" s="45" t="s">
        <v>24</v>
      </c>
      <c r="N25" s="31" t="s">
        <v>84</v>
      </c>
      <c r="O25" s="66" t="s">
        <v>85</v>
      </c>
      <c r="P25" s="66" t="s">
        <v>31</v>
      </c>
      <c r="Q25" s="31" t="s">
        <v>86</v>
      </c>
      <c r="R25" s="46" t="s">
        <v>87</v>
      </c>
      <c r="S25" s="60"/>
      <c r="T25" s="60"/>
      <c r="U25" s="60"/>
      <c r="V25" s="86"/>
      <c r="W25" s="87"/>
    </row>
    <row r="26" spans="1:23" s="84" customFormat="1" ht="157.5" customHeight="1" x14ac:dyDescent="0.25">
      <c r="A26" s="30">
        <v>21</v>
      </c>
      <c r="B26" s="52" t="s">
        <v>175</v>
      </c>
      <c r="C26" s="52" t="s">
        <v>155</v>
      </c>
      <c r="D26" s="53">
        <v>3</v>
      </c>
      <c r="E26" s="2">
        <v>3</v>
      </c>
      <c r="F26" s="54" t="s">
        <v>93</v>
      </c>
      <c r="G26" s="54" t="s">
        <v>23</v>
      </c>
      <c r="H26" s="55">
        <v>7551942220</v>
      </c>
      <c r="I26" s="32">
        <v>6419150887</v>
      </c>
      <c r="J26" s="33">
        <v>1132791333</v>
      </c>
      <c r="K26" s="7" t="s">
        <v>215</v>
      </c>
      <c r="L26" s="7" t="s">
        <v>219</v>
      </c>
      <c r="M26" s="56" t="s">
        <v>24</v>
      </c>
      <c r="N26" s="57" t="s">
        <v>94</v>
      </c>
      <c r="O26" s="58" t="s">
        <v>95</v>
      </c>
      <c r="P26" s="36" t="s">
        <v>96</v>
      </c>
      <c r="Q26" s="59" t="s">
        <v>97</v>
      </c>
      <c r="R26" s="46" t="s">
        <v>98</v>
      </c>
      <c r="S26" s="60"/>
      <c r="T26" s="60" t="s">
        <v>99</v>
      </c>
      <c r="U26" s="60" t="s">
        <v>100</v>
      </c>
      <c r="V26" s="60">
        <v>44664</v>
      </c>
      <c r="W26" s="61" t="s">
        <v>101</v>
      </c>
    </row>
    <row r="27" spans="1:23" s="84" customFormat="1" ht="189" customHeight="1" x14ac:dyDescent="0.25">
      <c r="A27" s="30">
        <v>22</v>
      </c>
      <c r="B27" s="52" t="s">
        <v>176</v>
      </c>
      <c r="C27" s="52" t="s">
        <v>155</v>
      </c>
      <c r="D27" s="53">
        <v>3</v>
      </c>
      <c r="E27" s="53">
        <v>3</v>
      </c>
      <c r="F27" s="62" t="s">
        <v>93</v>
      </c>
      <c r="G27" s="38" t="s">
        <v>23</v>
      </c>
      <c r="H27" s="55">
        <v>5353626960</v>
      </c>
      <c r="I27" s="32">
        <v>3747538872</v>
      </c>
      <c r="J27" s="33">
        <v>1606088088</v>
      </c>
      <c r="K27" s="7" t="s">
        <v>215</v>
      </c>
      <c r="L27" s="7" t="s">
        <v>219</v>
      </c>
      <c r="M27" s="56" t="s">
        <v>24</v>
      </c>
      <c r="N27" s="57" t="s">
        <v>94</v>
      </c>
      <c r="O27" s="58" t="s">
        <v>95</v>
      </c>
      <c r="P27" s="39" t="s">
        <v>102</v>
      </c>
      <c r="Q27" s="59" t="s">
        <v>97</v>
      </c>
      <c r="R27" s="46" t="s">
        <v>98</v>
      </c>
      <c r="S27" s="60"/>
      <c r="T27" s="60" t="s">
        <v>99</v>
      </c>
      <c r="U27" s="60" t="s">
        <v>100</v>
      </c>
      <c r="V27" s="60">
        <v>44664</v>
      </c>
      <c r="W27" s="61" t="s">
        <v>101</v>
      </c>
    </row>
    <row r="28" spans="1:23" s="84" customFormat="1" ht="150" customHeight="1" x14ac:dyDescent="0.25">
      <c r="A28" s="30">
        <v>23</v>
      </c>
      <c r="B28" s="37" t="s">
        <v>177</v>
      </c>
      <c r="C28" s="37" t="s">
        <v>155</v>
      </c>
      <c r="D28" s="2">
        <v>4</v>
      </c>
      <c r="E28" s="2">
        <v>4</v>
      </c>
      <c r="F28" s="35" t="s">
        <v>83</v>
      </c>
      <c r="G28" s="3" t="s">
        <v>23</v>
      </c>
      <c r="H28" s="33">
        <v>2229583240</v>
      </c>
      <c r="I28" s="31">
        <v>1895145754</v>
      </c>
      <c r="J28" s="33">
        <v>334437486</v>
      </c>
      <c r="K28" s="7">
        <v>44866</v>
      </c>
      <c r="L28" s="47" t="s">
        <v>220</v>
      </c>
      <c r="M28" s="45" t="s">
        <v>24</v>
      </c>
      <c r="N28" s="31" t="s">
        <v>84</v>
      </c>
      <c r="O28" s="66" t="s">
        <v>88</v>
      </c>
      <c r="P28" s="36" t="s">
        <v>27</v>
      </c>
      <c r="Q28" s="31" t="s">
        <v>229</v>
      </c>
      <c r="R28" s="46" t="s">
        <v>87</v>
      </c>
      <c r="S28" s="60"/>
      <c r="T28" s="60"/>
      <c r="U28" s="60"/>
      <c r="V28" s="86"/>
      <c r="W28" s="87"/>
    </row>
    <row r="29" spans="1:23" s="84" customFormat="1" ht="150" customHeight="1" x14ac:dyDescent="0.25">
      <c r="A29" s="30">
        <v>24</v>
      </c>
      <c r="B29" s="37" t="s">
        <v>178</v>
      </c>
      <c r="C29" s="37" t="s">
        <v>155</v>
      </c>
      <c r="D29" s="2">
        <v>4</v>
      </c>
      <c r="E29" s="2">
        <v>4</v>
      </c>
      <c r="F29" s="35" t="s">
        <v>83</v>
      </c>
      <c r="G29" s="3" t="s">
        <v>23</v>
      </c>
      <c r="H29" s="33">
        <v>1896544820</v>
      </c>
      <c r="I29" s="31">
        <v>1327581374</v>
      </c>
      <c r="J29" s="33">
        <v>568963446</v>
      </c>
      <c r="K29" s="7">
        <v>44866</v>
      </c>
      <c r="L29" s="47" t="s">
        <v>220</v>
      </c>
      <c r="M29" s="45" t="s">
        <v>24</v>
      </c>
      <c r="N29" s="31" t="s">
        <v>84</v>
      </c>
      <c r="O29" s="66" t="s">
        <v>88</v>
      </c>
      <c r="P29" s="39" t="s">
        <v>30</v>
      </c>
      <c r="Q29" s="31" t="s">
        <v>89</v>
      </c>
      <c r="R29" s="46" t="s">
        <v>87</v>
      </c>
      <c r="S29" s="60"/>
      <c r="T29" s="60"/>
      <c r="U29" s="60"/>
      <c r="V29" s="86"/>
      <c r="W29" s="87"/>
    </row>
    <row r="30" spans="1:23" s="84" customFormat="1" ht="270" customHeight="1" x14ac:dyDescent="0.25">
      <c r="A30" s="30">
        <v>25</v>
      </c>
      <c r="B30" s="1" t="s">
        <v>179</v>
      </c>
      <c r="C30" s="1" t="s">
        <v>155</v>
      </c>
      <c r="D30" s="2">
        <v>4</v>
      </c>
      <c r="E30" s="2">
        <v>4</v>
      </c>
      <c r="F30" s="2" t="s">
        <v>64</v>
      </c>
      <c r="G30" s="38" t="s">
        <v>23</v>
      </c>
      <c r="H30" s="31">
        <v>936494220</v>
      </c>
      <c r="I30" s="31">
        <v>796020087</v>
      </c>
      <c r="J30" s="33">
        <v>140474133</v>
      </c>
      <c r="K30" s="7" t="s">
        <v>215</v>
      </c>
      <c r="L30" s="63" t="s">
        <v>73</v>
      </c>
      <c r="M30" s="45" t="s">
        <v>24</v>
      </c>
      <c r="N30" s="48" t="s">
        <v>74</v>
      </c>
      <c r="O30" s="48" t="s">
        <v>75</v>
      </c>
      <c r="P30" s="36" t="s">
        <v>27</v>
      </c>
      <c r="Q30" s="48" t="s">
        <v>230</v>
      </c>
      <c r="R30" s="2" t="s">
        <v>76</v>
      </c>
      <c r="S30" s="3"/>
      <c r="T30" s="3"/>
      <c r="U30" s="3"/>
      <c r="V30" s="3"/>
      <c r="W30" s="64"/>
    </row>
    <row r="31" spans="1:23" s="84" customFormat="1" ht="344.25" customHeight="1" x14ac:dyDescent="0.25">
      <c r="A31" s="30">
        <v>26</v>
      </c>
      <c r="B31" s="1" t="s">
        <v>180</v>
      </c>
      <c r="C31" s="1" t="s">
        <v>155</v>
      </c>
      <c r="D31" s="2">
        <v>4</v>
      </c>
      <c r="E31" s="2">
        <v>4</v>
      </c>
      <c r="F31" s="2" t="s">
        <v>64</v>
      </c>
      <c r="G31" s="38" t="s">
        <v>23</v>
      </c>
      <c r="H31" s="31">
        <v>545346420</v>
      </c>
      <c r="I31" s="31">
        <v>381742494</v>
      </c>
      <c r="J31" s="33">
        <v>163603926</v>
      </c>
      <c r="K31" s="7" t="s">
        <v>215</v>
      </c>
      <c r="L31" s="63" t="s">
        <v>73</v>
      </c>
      <c r="M31" s="45" t="s">
        <v>24</v>
      </c>
      <c r="N31" s="48" t="s">
        <v>74</v>
      </c>
      <c r="O31" s="48" t="s">
        <v>75</v>
      </c>
      <c r="P31" s="39" t="s">
        <v>30</v>
      </c>
      <c r="Q31" s="48" t="s">
        <v>230</v>
      </c>
      <c r="R31" s="2" t="s">
        <v>76</v>
      </c>
      <c r="S31" s="3"/>
      <c r="T31" s="3"/>
      <c r="U31" s="3"/>
      <c r="V31" s="3"/>
      <c r="W31" s="64"/>
    </row>
    <row r="32" spans="1:23" s="84" customFormat="1" ht="189" customHeight="1" x14ac:dyDescent="0.25">
      <c r="A32" s="30">
        <v>27</v>
      </c>
      <c r="B32" s="52" t="s">
        <v>181</v>
      </c>
      <c r="C32" s="52" t="s">
        <v>155</v>
      </c>
      <c r="D32" s="53">
        <v>2</v>
      </c>
      <c r="E32" s="53">
        <v>6</v>
      </c>
      <c r="F32" s="62" t="s">
        <v>103</v>
      </c>
      <c r="G32" s="38" t="s">
        <v>23</v>
      </c>
      <c r="H32" s="55">
        <v>2514801120</v>
      </c>
      <c r="I32" s="32">
        <v>2137580952</v>
      </c>
      <c r="J32" s="33">
        <v>377220168</v>
      </c>
      <c r="K32" s="7">
        <v>44835</v>
      </c>
      <c r="L32" s="7" t="s">
        <v>73</v>
      </c>
      <c r="M32" s="56" t="s">
        <v>24</v>
      </c>
      <c r="N32" s="57" t="s">
        <v>104</v>
      </c>
      <c r="O32" s="58" t="s">
        <v>105</v>
      </c>
      <c r="P32" s="31" t="s">
        <v>96</v>
      </c>
      <c r="Q32" s="59" t="s">
        <v>106</v>
      </c>
      <c r="R32" s="46" t="s">
        <v>107</v>
      </c>
      <c r="S32" s="60"/>
      <c r="T32" s="60"/>
      <c r="U32" s="60"/>
      <c r="V32" s="60"/>
      <c r="W32" s="61" t="s">
        <v>108</v>
      </c>
    </row>
    <row r="33" spans="1:23" s="84" customFormat="1" ht="173.25" x14ac:dyDescent="0.25">
      <c r="A33" s="30">
        <v>28</v>
      </c>
      <c r="B33" s="52" t="s">
        <v>182</v>
      </c>
      <c r="C33" s="52" t="s">
        <v>155</v>
      </c>
      <c r="D33" s="53">
        <v>2</v>
      </c>
      <c r="E33" s="53">
        <v>6</v>
      </c>
      <c r="F33" s="54" t="s">
        <v>103</v>
      </c>
      <c r="G33" s="54" t="s">
        <v>23</v>
      </c>
      <c r="H33" s="55">
        <v>2053398360.0000002</v>
      </c>
      <c r="I33" s="32">
        <v>1437378852</v>
      </c>
      <c r="J33" s="33">
        <v>616019508.00000024</v>
      </c>
      <c r="K33" s="7">
        <v>44835</v>
      </c>
      <c r="L33" s="7" t="s">
        <v>73</v>
      </c>
      <c r="M33" s="56" t="s">
        <v>24</v>
      </c>
      <c r="N33" s="57" t="s">
        <v>104</v>
      </c>
      <c r="O33" s="58" t="s">
        <v>105</v>
      </c>
      <c r="P33" s="39" t="s">
        <v>102</v>
      </c>
      <c r="Q33" s="59" t="s">
        <v>106</v>
      </c>
      <c r="R33" s="46" t="s">
        <v>107</v>
      </c>
      <c r="S33" s="60"/>
      <c r="T33" s="60"/>
      <c r="U33" s="60"/>
      <c r="V33" s="60"/>
      <c r="W33" s="61" t="s">
        <v>108</v>
      </c>
    </row>
    <row r="34" spans="1:23" s="84" customFormat="1" ht="283.5" customHeight="1" x14ac:dyDescent="0.25">
      <c r="A34" s="30">
        <v>29</v>
      </c>
      <c r="B34" s="3" t="s">
        <v>183</v>
      </c>
      <c r="C34" s="3" t="s">
        <v>153</v>
      </c>
      <c r="D34" s="2">
        <v>1</v>
      </c>
      <c r="E34" s="2">
        <v>1</v>
      </c>
      <c r="F34" s="2" t="s">
        <v>43</v>
      </c>
      <c r="G34" s="3" t="s">
        <v>23</v>
      </c>
      <c r="H34" s="33">
        <v>150987947.29878014</v>
      </c>
      <c r="I34" s="31">
        <v>116234471.6204583</v>
      </c>
      <c r="J34" s="33">
        <v>34753475.678321838</v>
      </c>
      <c r="K34" s="7">
        <v>44866</v>
      </c>
      <c r="L34" s="50" t="s">
        <v>59</v>
      </c>
      <c r="M34" s="45" t="s">
        <v>24</v>
      </c>
      <c r="N34" s="72" t="s">
        <v>60</v>
      </c>
      <c r="O34" s="31" t="s">
        <v>61</v>
      </c>
      <c r="P34" s="72" t="s">
        <v>31</v>
      </c>
      <c r="Q34" s="72" t="s">
        <v>46</v>
      </c>
      <c r="R34" s="46" t="s">
        <v>62</v>
      </c>
      <c r="S34" s="60"/>
      <c r="T34" s="46"/>
      <c r="U34" s="46"/>
      <c r="V34" s="46"/>
      <c r="W34" s="85"/>
    </row>
    <row r="35" spans="1:23" s="84" customFormat="1" ht="220.5" customHeight="1" x14ac:dyDescent="0.25">
      <c r="A35" s="30">
        <v>30</v>
      </c>
      <c r="B35" s="1" t="s">
        <v>184</v>
      </c>
      <c r="C35" s="1" t="s">
        <v>153</v>
      </c>
      <c r="D35" s="2">
        <v>4</v>
      </c>
      <c r="E35" s="2">
        <v>4</v>
      </c>
      <c r="F35" s="2" t="s">
        <v>64</v>
      </c>
      <c r="G35" s="38" t="s">
        <v>23</v>
      </c>
      <c r="H35" s="31">
        <v>2000306094.5264506</v>
      </c>
      <c r="I35" s="31">
        <v>1565570267.4162531</v>
      </c>
      <c r="J35" s="33">
        <v>434735827.11019754</v>
      </c>
      <c r="K35" s="7" t="s">
        <v>216</v>
      </c>
      <c r="L35" s="47" t="s">
        <v>59</v>
      </c>
      <c r="M35" s="45" t="s">
        <v>24</v>
      </c>
      <c r="N35" s="48" t="s">
        <v>65</v>
      </c>
      <c r="O35" s="48" t="s">
        <v>66</v>
      </c>
      <c r="P35" s="36" t="s">
        <v>31</v>
      </c>
      <c r="Q35" s="48" t="s">
        <v>67</v>
      </c>
      <c r="R35" s="1" t="s">
        <v>68</v>
      </c>
      <c r="S35" s="3"/>
      <c r="T35" s="3" t="s">
        <v>69</v>
      </c>
      <c r="U35" s="3" t="s">
        <v>70</v>
      </c>
      <c r="V35" s="3">
        <v>44687</v>
      </c>
      <c r="W35" s="49" t="s">
        <v>71</v>
      </c>
    </row>
    <row r="36" spans="1:23" s="84" customFormat="1" ht="220.5" x14ac:dyDescent="0.25">
      <c r="A36" s="65">
        <v>31</v>
      </c>
      <c r="B36" s="88" t="s">
        <v>185</v>
      </c>
      <c r="C36" s="88" t="s">
        <v>155</v>
      </c>
      <c r="D36" s="66" t="s">
        <v>35</v>
      </c>
      <c r="E36" s="53">
        <v>4</v>
      </c>
      <c r="F36" s="89" t="s">
        <v>36</v>
      </c>
      <c r="G36" s="38" t="s">
        <v>23</v>
      </c>
      <c r="H36" s="55">
        <f>I36/85*100</f>
        <v>1434506580</v>
      </c>
      <c r="I36" s="32">
        <v>1219330593</v>
      </c>
      <c r="J36" s="32">
        <v>215175987</v>
      </c>
      <c r="K36" s="7">
        <v>44866</v>
      </c>
      <c r="L36" s="7" t="s">
        <v>126</v>
      </c>
      <c r="M36" s="56" t="s">
        <v>24</v>
      </c>
      <c r="N36" s="57" t="s">
        <v>37</v>
      </c>
      <c r="O36" s="70" t="s">
        <v>38</v>
      </c>
      <c r="P36" s="90" t="s">
        <v>42</v>
      </c>
      <c r="Q36" s="89" t="s">
        <v>40</v>
      </c>
      <c r="R36" s="46" t="s">
        <v>41</v>
      </c>
      <c r="S36" s="45"/>
      <c r="T36" s="45"/>
      <c r="U36" s="45"/>
      <c r="V36" s="45"/>
      <c r="W36" s="45"/>
    </row>
    <row r="37" spans="1:23" s="84" customFormat="1" ht="94.5" customHeight="1" x14ac:dyDescent="0.25">
      <c r="A37" s="65">
        <v>32</v>
      </c>
      <c r="B37" s="88" t="s">
        <v>186</v>
      </c>
      <c r="C37" s="88" t="s">
        <v>155</v>
      </c>
      <c r="D37" s="66" t="s">
        <v>35</v>
      </c>
      <c r="E37" s="53">
        <v>4</v>
      </c>
      <c r="F37" s="89" t="s">
        <v>36</v>
      </c>
      <c r="G37" s="38" t="s">
        <v>23</v>
      </c>
      <c r="H37" s="55">
        <f>I37/70*100</f>
        <v>972020280.00000012</v>
      </c>
      <c r="I37" s="32">
        <v>680414196</v>
      </c>
      <c r="J37" s="32">
        <v>291606084.00000012</v>
      </c>
      <c r="K37" s="7">
        <v>44866</v>
      </c>
      <c r="L37" s="7" t="s">
        <v>126</v>
      </c>
      <c r="M37" s="56" t="s">
        <v>24</v>
      </c>
      <c r="N37" s="57" t="s">
        <v>37</v>
      </c>
      <c r="O37" s="70" t="s">
        <v>38</v>
      </c>
      <c r="P37" s="90" t="s">
        <v>39</v>
      </c>
      <c r="Q37" s="89" t="s">
        <v>40</v>
      </c>
      <c r="R37" s="46" t="s">
        <v>41</v>
      </c>
      <c r="S37" s="45"/>
      <c r="T37" s="45"/>
      <c r="U37" s="45"/>
      <c r="V37" s="45"/>
      <c r="W37" s="45"/>
    </row>
    <row r="38" spans="1:23" s="84" customFormat="1" ht="220.5" customHeight="1" x14ac:dyDescent="0.25">
      <c r="A38" s="30">
        <v>33</v>
      </c>
      <c r="B38" s="1" t="s">
        <v>187</v>
      </c>
      <c r="C38" s="1" t="s">
        <v>155</v>
      </c>
      <c r="D38" s="2">
        <v>4</v>
      </c>
      <c r="E38" s="2">
        <v>4</v>
      </c>
      <c r="F38" s="2" t="s">
        <v>22</v>
      </c>
      <c r="G38" s="38" t="s">
        <v>23</v>
      </c>
      <c r="H38" s="31">
        <v>804866900</v>
      </c>
      <c r="I38" s="32">
        <v>684136865</v>
      </c>
      <c r="J38" s="33">
        <v>120730035</v>
      </c>
      <c r="K38" s="7" t="s">
        <v>216</v>
      </c>
      <c r="L38" s="7" t="s">
        <v>221</v>
      </c>
      <c r="M38" s="45" t="s">
        <v>24</v>
      </c>
      <c r="N38" s="48" t="s">
        <v>32</v>
      </c>
      <c r="O38" s="48" t="s">
        <v>33</v>
      </c>
      <c r="P38" s="36" t="s">
        <v>27</v>
      </c>
      <c r="Q38" s="48" t="s">
        <v>227</v>
      </c>
      <c r="R38" s="2" t="s">
        <v>28</v>
      </c>
      <c r="S38" s="91"/>
      <c r="T38" s="3" t="s">
        <v>29</v>
      </c>
      <c r="U38" s="3"/>
      <c r="V38" s="3"/>
      <c r="W38" s="83"/>
    </row>
    <row r="39" spans="1:23" s="84" customFormat="1" ht="220.5" customHeight="1" x14ac:dyDescent="0.25">
      <c r="A39" s="30">
        <v>34</v>
      </c>
      <c r="B39" s="1" t="s">
        <v>188</v>
      </c>
      <c r="C39" s="1" t="s">
        <v>155</v>
      </c>
      <c r="D39" s="2">
        <v>4</v>
      </c>
      <c r="E39" s="2">
        <v>4</v>
      </c>
      <c r="F39" s="2" t="s">
        <v>22</v>
      </c>
      <c r="G39" s="38" t="s">
        <v>23</v>
      </c>
      <c r="H39" s="31">
        <v>655539960</v>
      </c>
      <c r="I39" s="32">
        <v>458877972</v>
      </c>
      <c r="J39" s="33">
        <v>196661988</v>
      </c>
      <c r="K39" s="7" t="s">
        <v>216</v>
      </c>
      <c r="L39" s="7" t="s">
        <v>221</v>
      </c>
      <c r="M39" s="45" t="s">
        <v>24</v>
      </c>
      <c r="N39" s="48" t="s">
        <v>32</v>
      </c>
      <c r="O39" s="48" t="s">
        <v>34</v>
      </c>
      <c r="P39" s="39" t="s">
        <v>30</v>
      </c>
      <c r="Q39" s="48" t="s">
        <v>227</v>
      </c>
      <c r="R39" s="2" t="s">
        <v>28</v>
      </c>
      <c r="S39" s="3"/>
      <c r="T39" s="3" t="s">
        <v>29</v>
      </c>
      <c r="U39" s="3"/>
      <c r="V39" s="3"/>
      <c r="W39" s="83"/>
    </row>
    <row r="40" spans="1:23" s="84" customFormat="1" ht="157.5" customHeight="1" x14ac:dyDescent="0.25">
      <c r="A40" s="30">
        <v>35</v>
      </c>
      <c r="B40" s="52" t="s">
        <v>189</v>
      </c>
      <c r="C40" s="52" t="s">
        <v>155</v>
      </c>
      <c r="D40" s="53">
        <v>2</v>
      </c>
      <c r="E40" s="53">
        <v>6</v>
      </c>
      <c r="F40" s="54" t="s">
        <v>103</v>
      </c>
      <c r="G40" s="54" t="s">
        <v>23</v>
      </c>
      <c r="H40" s="55">
        <v>2170077300</v>
      </c>
      <c r="I40" s="31">
        <v>1844565705</v>
      </c>
      <c r="J40" s="33">
        <v>325511595</v>
      </c>
      <c r="K40" s="7" t="s">
        <v>216</v>
      </c>
      <c r="L40" s="7" t="s">
        <v>222</v>
      </c>
      <c r="M40" s="56" t="s">
        <v>24</v>
      </c>
      <c r="N40" s="57" t="s">
        <v>111</v>
      </c>
      <c r="O40" s="58" t="s">
        <v>112</v>
      </c>
      <c r="P40" s="31" t="s">
        <v>96</v>
      </c>
      <c r="Q40" s="59" t="s">
        <v>106</v>
      </c>
      <c r="R40" s="46" t="s">
        <v>28</v>
      </c>
      <c r="S40" s="60"/>
      <c r="T40" s="60" t="s">
        <v>99</v>
      </c>
      <c r="U40" s="60" t="s">
        <v>113</v>
      </c>
      <c r="V40" s="60">
        <v>44664</v>
      </c>
      <c r="W40" s="61" t="s">
        <v>114</v>
      </c>
    </row>
    <row r="41" spans="1:23" s="84" customFormat="1" ht="157.5" customHeight="1" x14ac:dyDescent="0.25">
      <c r="A41" s="30">
        <v>36</v>
      </c>
      <c r="B41" s="52" t="s">
        <v>190</v>
      </c>
      <c r="C41" s="52" t="s">
        <v>155</v>
      </c>
      <c r="D41" s="53">
        <v>2</v>
      </c>
      <c r="E41" s="53">
        <v>6</v>
      </c>
      <c r="F41" s="62" t="s">
        <v>103</v>
      </c>
      <c r="G41" s="38" t="s">
        <v>23</v>
      </c>
      <c r="H41" s="55">
        <v>1646059800</v>
      </c>
      <c r="I41" s="32">
        <v>1152241860</v>
      </c>
      <c r="J41" s="33">
        <v>493817940</v>
      </c>
      <c r="K41" s="7" t="s">
        <v>216</v>
      </c>
      <c r="L41" s="7" t="s">
        <v>222</v>
      </c>
      <c r="M41" s="56" t="s">
        <v>24</v>
      </c>
      <c r="N41" s="57" t="s">
        <v>111</v>
      </c>
      <c r="O41" s="58" t="s">
        <v>112</v>
      </c>
      <c r="P41" s="39" t="s">
        <v>102</v>
      </c>
      <c r="Q41" s="59" t="s">
        <v>106</v>
      </c>
      <c r="R41" s="46" t="s">
        <v>28</v>
      </c>
      <c r="S41" s="60"/>
      <c r="T41" s="60" t="s">
        <v>99</v>
      </c>
      <c r="U41" s="60" t="s">
        <v>113</v>
      </c>
      <c r="V41" s="60">
        <v>44664</v>
      </c>
      <c r="W41" s="61" t="s">
        <v>114</v>
      </c>
    </row>
    <row r="42" spans="1:23" s="84" customFormat="1" ht="240" customHeight="1" x14ac:dyDescent="0.25">
      <c r="A42" s="30">
        <v>37</v>
      </c>
      <c r="B42" s="34" t="s">
        <v>191</v>
      </c>
      <c r="C42" s="34" t="s">
        <v>153</v>
      </c>
      <c r="D42" s="2">
        <v>4</v>
      </c>
      <c r="E42" s="2">
        <v>4</v>
      </c>
      <c r="F42" s="35" t="s">
        <v>83</v>
      </c>
      <c r="G42" s="3" t="s">
        <v>23</v>
      </c>
      <c r="H42" s="33">
        <v>3538289776.7367086</v>
      </c>
      <c r="I42" s="31">
        <v>2827667776.4724431</v>
      </c>
      <c r="J42" s="33">
        <v>710622000.26426554</v>
      </c>
      <c r="K42" s="7">
        <v>44896</v>
      </c>
      <c r="L42" s="47" t="s">
        <v>59</v>
      </c>
      <c r="M42" s="45" t="s">
        <v>24</v>
      </c>
      <c r="N42" s="31" t="s">
        <v>84</v>
      </c>
      <c r="O42" s="66" t="s">
        <v>88</v>
      </c>
      <c r="P42" s="66" t="s">
        <v>31</v>
      </c>
      <c r="Q42" s="31" t="s">
        <v>89</v>
      </c>
      <c r="R42" s="46" t="s">
        <v>87</v>
      </c>
      <c r="S42" s="60"/>
      <c r="T42" s="60"/>
      <c r="U42" s="60"/>
      <c r="V42" s="86"/>
      <c r="W42" s="87"/>
    </row>
    <row r="43" spans="1:23" s="84" customFormat="1" ht="240.75" customHeight="1" x14ac:dyDescent="0.25">
      <c r="A43" s="30">
        <v>38</v>
      </c>
      <c r="B43" s="1" t="s">
        <v>192</v>
      </c>
      <c r="C43" s="1" t="s">
        <v>153</v>
      </c>
      <c r="D43" s="2">
        <v>4</v>
      </c>
      <c r="E43" s="2">
        <v>4</v>
      </c>
      <c r="F43" s="2" t="s">
        <v>64</v>
      </c>
      <c r="G43" s="38" t="s">
        <v>23</v>
      </c>
      <c r="H43" s="31">
        <v>475249873.67733371</v>
      </c>
      <c r="I43" s="31">
        <v>359213515.183891</v>
      </c>
      <c r="J43" s="33">
        <v>116036358.49344271</v>
      </c>
      <c r="K43" s="7">
        <v>44866</v>
      </c>
      <c r="L43" s="63" t="s">
        <v>59</v>
      </c>
      <c r="M43" s="45" t="s">
        <v>24</v>
      </c>
      <c r="N43" s="48" t="s">
        <v>74</v>
      </c>
      <c r="O43" s="48" t="s">
        <v>75</v>
      </c>
      <c r="P43" s="39" t="s">
        <v>31</v>
      </c>
      <c r="Q43" s="48" t="s">
        <v>230</v>
      </c>
      <c r="R43" s="2" t="s">
        <v>76</v>
      </c>
      <c r="S43" s="3"/>
      <c r="T43" s="3"/>
      <c r="U43" s="3"/>
      <c r="V43" s="3"/>
      <c r="W43" s="64"/>
    </row>
    <row r="44" spans="1:23" s="84" customFormat="1" ht="173.25" x14ac:dyDescent="0.25">
      <c r="A44" s="30">
        <v>39</v>
      </c>
      <c r="B44" s="52" t="s">
        <v>193</v>
      </c>
      <c r="C44" s="52" t="s">
        <v>153</v>
      </c>
      <c r="D44" s="53">
        <v>2</v>
      </c>
      <c r="E44" s="53">
        <v>6</v>
      </c>
      <c r="F44" s="54" t="s">
        <v>103</v>
      </c>
      <c r="G44" s="54" t="s">
        <v>23</v>
      </c>
      <c r="H44" s="55">
        <v>4174847599.2611094</v>
      </c>
      <c r="I44" s="32">
        <v>3231261059.2950201</v>
      </c>
      <c r="J44" s="33">
        <v>943586539.96608925</v>
      </c>
      <c r="K44" s="7">
        <v>44866</v>
      </c>
      <c r="L44" s="7" t="s">
        <v>59</v>
      </c>
      <c r="M44" s="56" t="s">
        <v>24</v>
      </c>
      <c r="N44" s="57" t="s">
        <v>104</v>
      </c>
      <c r="O44" s="58" t="s">
        <v>109</v>
      </c>
      <c r="P44" s="36" t="s">
        <v>31</v>
      </c>
      <c r="Q44" s="59" t="s">
        <v>106</v>
      </c>
      <c r="R44" s="46" t="s">
        <v>107</v>
      </c>
      <c r="S44" s="60"/>
      <c r="T44" s="60"/>
      <c r="U44" s="60"/>
      <c r="V44" s="60"/>
      <c r="W44" s="61" t="s">
        <v>110</v>
      </c>
    </row>
    <row r="45" spans="1:23" s="84" customFormat="1" ht="157.5" customHeight="1" x14ac:dyDescent="0.25">
      <c r="A45" s="30">
        <v>40</v>
      </c>
      <c r="B45" s="52" t="s">
        <v>194</v>
      </c>
      <c r="C45" s="52" t="s">
        <v>155</v>
      </c>
      <c r="D45" s="53">
        <v>2</v>
      </c>
      <c r="E45" s="53">
        <v>6</v>
      </c>
      <c r="F45" s="62" t="s">
        <v>103</v>
      </c>
      <c r="G45" s="38" t="s">
        <v>23</v>
      </c>
      <c r="H45" s="55">
        <v>1346830240</v>
      </c>
      <c r="I45" s="31">
        <v>1144805704</v>
      </c>
      <c r="J45" s="33">
        <v>202024536</v>
      </c>
      <c r="K45" s="7" t="s">
        <v>216</v>
      </c>
      <c r="L45" s="7" t="s">
        <v>222</v>
      </c>
      <c r="M45" s="56" t="s">
        <v>24</v>
      </c>
      <c r="N45" s="57" t="s">
        <v>116</v>
      </c>
      <c r="O45" s="58" t="s">
        <v>117</v>
      </c>
      <c r="P45" s="31" t="s">
        <v>96</v>
      </c>
      <c r="Q45" s="59" t="s">
        <v>106</v>
      </c>
      <c r="R45" s="46" t="s">
        <v>28</v>
      </c>
      <c r="S45" s="60"/>
      <c r="T45" s="60" t="s">
        <v>99</v>
      </c>
      <c r="U45" s="60" t="s">
        <v>113</v>
      </c>
      <c r="V45" s="60">
        <v>44664</v>
      </c>
      <c r="W45" s="61" t="s">
        <v>114</v>
      </c>
    </row>
    <row r="46" spans="1:23" s="84" customFormat="1" ht="157.5" customHeight="1" x14ac:dyDescent="0.25">
      <c r="A46" s="30">
        <v>41</v>
      </c>
      <c r="B46" s="52" t="s">
        <v>195</v>
      </c>
      <c r="C46" s="52" t="s">
        <v>155</v>
      </c>
      <c r="D46" s="53">
        <v>2</v>
      </c>
      <c r="E46" s="53">
        <v>6</v>
      </c>
      <c r="F46" s="62" t="s">
        <v>103</v>
      </c>
      <c r="G46" s="38" t="s">
        <v>23</v>
      </c>
      <c r="H46" s="55">
        <v>992919880.00000012</v>
      </c>
      <c r="I46" s="32">
        <v>695043916</v>
      </c>
      <c r="J46" s="33">
        <v>297875964.00000012</v>
      </c>
      <c r="K46" s="7" t="s">
        <v>216</v>
      </c>
      <c r="L46" s="7" t="s">
        <v>222</v>
      </c>
      <c r="M46" s="56" t="s">
        <v>24</v>
      </c>
      <c r="N46" s="57" t="s">
        <v>116</v>
      </c>
      <c r="O46" s="67" t="s">
        <v>117</v>
      </c>
      <c r="P46" s="39" t="s">
        <v>102</v>
      </c>
      <c r="Q46" s="59" t="s">
        <v>106</v>
      </c>
      <c r="R46" s="46" t="s">
        <v>28</v>
      </c>
      <c r="S46" s="60"/>
      <c r="T46" s="60" t="s">
        <v>99</v>
      </c>
      <c r="U46" s="60" t="s">
        <v>113</v>
      </c>
      <c r="V46" s="60">
        <v>44664</v>
      </c>
      <c r="W46" s="61" t="s">
        <v>114</v>
      </c>
    </row>
    <row r="47" spans="1:23" s="84" customFormat="1" ht="157.5" customHeight="1" x14ac:dyDescent="0.25">
      <c r="A47" s="30">
        <v>42</v>
      </c>
      <c r="B47" s="68" t="s">
        <v>196</v>
      </c>
      <c r="C47" s="68" t="s">
        <v>155</v>
      </c>
      <c r="D47" s="53">
        <v>4</v>
      </c>
      <c r="E47" s="2">
        <v>4</v>
      </c>
      <c r="F47" s="62" t="s">
        <v>83</v>
      </c>
      <c r="G47" s="53" t="s">
        <v>23</v>
      </c>
      <c r="H47" s="55">
        <v>2059964560</v>
      </c>
      <c r="I47" s="32">
        <v>1750969876</v>
      </c>
      <c r="J47" s="33">
        <v>308994684</v>
      </c>
      <c r="K47" s="7">
        <v>44866</v>
      </c>
      <c r="L47" s="47" t="s">
        <v>133</v>
      </c>
      <c r="M47" s="45" t="s">
        <v>24</v>
      </c>
      <c r="N47" s="69" t="s">
        <v>84</v>
      </c>
      <c r="O47" s="70" t="s">
        <v>90</v>
      </c>
      <c r="P47" s="71" t="s">
        <v>27</v>
      </c>
      <c r="Q47" s="72" t="s">
        <v>92</v>
      </c>
      <c r="R47" s="46" t="s">
        <v>87</v>
      </c>
      <c r="S47" s="38"/>
      <c r="T47" s="38"/>
      <c r="U47" s="38"/>
      <c r="V47" s="38"/>
      <c r="W47" s="73"/>
    </row>
    <row r="48" spans="1:23" s="84" customFormat="1" ht="189" customHeight="1" x14ac:dyDescent="0.25">
      <c r="A48" s="30">
        <v>43</v>
      </c>
      <c r="B48" s="68" t="s">
        <v>197</v>
      </c>
      <c r="C48" s="68" t="s">
        <v>155</v>
      </c>
      <c r="D48" s="53">
        <v>4</v>
      </c>
      <c r="E48" s="53">
        <v>4</v>
      </c>
      <c r="F48" s="62" t="s">
        <v>83</v>
      </c>
      <c r="G48" s="38" t="s">
        <v>23</v>
      </c>
      <c r="H48" s="55">
        <v>1395830000</v>
      </c>
      <c r="I48" s="32">
        <v>977081000</v>
      </c>
      <c r="J48" s="33">
        <v>418749000</v>
      </c>
      <c r="K48" s="7">
        <v>44866</v>
      </c>
      <c r="L48" s="47" t="s">
        <v>133</v>
      </c>
      <c r="M48" s="45" t="s">
        <v>24</v>
      </c>
      <c r="N48" s="69" t="s">
        <v>84</v>
      </c>
      <c r="O48" s="70" t="s">
        <v>90</v>
      </c>
      <c r="P48" s="66" t="s">
        <v>30</v>
      </c>
      <c r="Q48" s="72" t="s">
        <v>92</v>
      </c>
      <c r="R48" s="46" t="s">
        <v>87</v>
      </c>
      <c r="S48" s="38"/>
      <c r="T48" s="38"/>
      <c r="U48" s="38"/>
      <c r="V48" s="38"/>
      <c r="W48" s="73"/>
    </row>
    <row r="49" spans="1:23" s="84" customFormat="1" ht="218.25" customHeight="1" x14ac:dyDescent="0.25">
      <c r="A49" s="30">
        <v>44</v>
      </c>
      <c r="B49" s="68" t="s">
        <v>198</v>
      </c>
      <c r="C49" s="68" t="s">
        <v>155</v>
      </c>
      <c r="D49" s="53">
        <v>4</v>
      </c>
      <c r="E49" s="53">
        <v>4</v>
      </c>
      <c r="F49" s="62" t="s">
        <v>83</v>
      </c>
      <c r="G49" s="38" t="s">
        <v>23</v>
      </c>
      <c r="H49" s="55">
        <v>918750000</v>
      </c>
      <c r="I49" s="32">
        <v>367500000</v>
      </c>
      <c r="J49" s="33">
        <v>551250000</v>
      </c>
      <c r="K49" s="7">
        <v>44866</v>
      </c>
      <c r="L49" s="47" t="s">
        <v>133</v>
      </c>
      <c r="M49" s="45" t="s">
        <v>24</v>
      </c>
      <c r="N49" s="69" t="s">
        <v>84</v>
      </c>
      <c r="O49" s="70" t="s">
        <v>90</v>
      </c>
      <c r="P49" s="71" t="s">
        <v>58</v>
      </c>
      <c r="Q49" s="72" t="s">
        <v>91</v>
      </c>
      <c r="R49" s="46" t="s">
        <v>87</v>
      </c>
      <c r="S49" s="38"/>
      <c r="T49" s="38"/>
      <c r="U49" s="38"/>
      <c r="V49" s="38"/>
      <c r="W49" s="73"/>
    </row>
    <row r="50" spans="1:23" s="84" customFormat="1" ht="236.25" x14ac:dyDescent="0.25">
      <c r="A50" s="30">
        <v>48</v>
      </c>
      <c r="B50" s="1" t="s">
        <v>199</v>
      </c>
      <c r="C50" s="1" t="s">
        <v>154</v>
      </c>
      <c r="D50" s="2">
        <v>5</v>
      </c>
      <c r="E50" s="2">
        <v>5</v>
      </c>
      <c r="F50" s="35" t="s">
        <v>136</v>
      </c>
      <c r="G50" s="38" t="s">
        <v>23</v>
      </c>
      <c r="H50" s="31">
        <f>(((271135185.86+499459552.9+79686393.73)/80)*100)+((485885555.51+895052338.99)/95)*100</f>
        <v>2516470251.9282894</v>
      </c>
      <c r="I50" s="32">
        <f>271135185.86+485885555.51+499459552.9+895052338.99+79686393.73</f>
        <v>2231219026.9900002</v>
      </c>
      <c r="J50" s="33">
        <f>H50-I50</f>
        <v>285251224.93828917</v>
      </c>
      <c r="K50" s="7">
        <v>44896</v>
      </c>
      <c r="L50" s="7" t="s">
        <v>59</v>
      </c>
      <c r="M50" s="60" t="s">
        <v>24</v>
      </c>
      <c r="N50" s="48" t="s">
        <v>146</v>
      </c>
      <c r="O50" s="48" t="s">
        <v>147</v>
      </c>
      <c r="P50" s="74" t="s">
        <v>139</v>
      </c>
      <c r="Q50" s="48" t="s">
        <v>148</v>
      </c>
      <c r="R50" s="1" t="s">
        <v>87</v>
      </c>
      <c r="S50" s="1"/>
      <c r="T50" s="1"/>
      <c r="U50" s="1"/>
      <c r="V50" s="1"/>
      <c r="W50" s="1"/>
    </row>
    <row r="51" spans="1:23" s="84" customFormat="1" ht="141.75" customHeight="1" x14ac:dyDescent="0.25">
      <c r="A51" s="75">
        <v>49</v>
      </c>
      <c r="B51" s="1" t="s">
        <v>200</v>
      </c>
      <c r="C51" s="1" t="s">
        <v>154</v>
      </c>
      <c r="D51" s="2">
        <v>5</v>
      </c>
      <c r="E51" s="2">
        <v>5</v>
      </c>
      <c r="F51" s="35" t="s">
        <v>136</v>
      </c>
      <c r="G51" s="38" t="s">
        <v>23</v>
      </c>
      <c r="H51" s="31">
        <f>((356756823.5/80)*100)+((639323099.31/95)*100)+44756708.46</f>
        <v>1163674421.3192105</v>
      </c>
      <c r="I51" s="32">
        <f>356756823.5+639323099.31+39843196.87</f>
        <v>1035923119.6799999</v>
      </c>
      <c r="J51" s="33">
        <f>H51-I51</f>
        <v>127751301.63921058</v>
      </c>
      <c r="K51" s="7">
        <v>44866</v>
      </c>
      <c r="L51" s="50" t="s">
        <v>59</v>
      </c>
      <c r="M51" s="60" t="s">
        <v>24</v>
      </c>
      <c r="N51" s="48" t="s">
        <v>149</v>
      </c>
      <c r="O51" s="48" t="s">
        <v>150</v>
      </c>
      <c r="P51" s="76" t="s">
        <v>139</v>
      </c>
      <c r="Q51" s="48" t="s">
        <v>151</v>
      </c>
      <c r="R51" s="2" t="s">
        <v>72</v>
      </c>
      <c r="S51" s="2"/>
      <c r="T51" s="2"/>
      <c r="U51" s="2"/>
      <c r="V51" s="2"/>
      <c r="W51" s="2"/>
    </row>
    <row r="52" spans="1:23" s="84" customFormat="1" ht="82.5" customHeight="1" x14ac:dyDescent="0.25">
      <c r="A52" s="77">
        <v>50</v>
      </c>
      <c r="B52" s="1" t="s">
        <v>201</v>
      </c>
      <c r="C52" s="1" t="s">
        <v>153</v>
      </c>
      <c r="D52" s="2">
        <v>4</v>
      </c>
      <c r="E52" s="2">
        <v>4</v>
      </c>
      <c r="F52" s="2" t="s">
        <v>22</v>
      </c>
      <c r="G52" s="38" t="s">
        <v>23</v>
      </c>
      <c r="H52" s="31">
        <v>1337386327.5588665</v>
      </c>
      <c r="I52" s="32">
        <v>1065600873.805064</v>
      </c>
      <c r="J52" s="33">
        <v>271785453.75380254</v>
      </c>
      <c r="K52" s="7">
        <v>44896</v>
      </c>
      <c r="L52" s="7" t="s">
        <v>59</v>
      </c>
      <c r="M52" s="45" t="s">
        <v>24</v>
      </c>
      <c r="N52" s="48" t="s">
        <v>32</v>
      </c>
      <c r="O52" s="48" t="s">
        <v>33</v>
      </c>
      <c r="P52" s="74" t="s">
        <v>31</v>
      </c>
      <c r="Q52" s="48" t="s">
        <v>227</v>
      </c>
      <c r="R52" s="2" t="s">
        <v>28</v>
      </c>
      <c r="S52" s="3"/>
      <c r="T52" s="3" t="s">
        <v>29</v>
      </c>
      <c r="U52" s="3"/>
      <c r="V52" s="3"/>
      <c r="W52" s="83"/>
    </row>
    <row r="53" spans="1:23" s="84" customFormat="1" ht="157.5" customHeight="1" x14ac:dyDescent="0.25">
      <c r="A53" s="30">
        <v>53</v>
      </c>
      <c r="B53" s="52" t="s">
        <v>202</v>
      </c>
      <c r="C53" s="52" t="s">
        <v>153</v>
      </c>
      <c r="D53" s="53">
        <v>2</v>
      </c>
      <c r="E53" s="53">
        <v>6</v>
      </c>
      <c r="F53" s="62" t="s">
        <v>103</v>
      </c>
      <c r="G53" s="38" t="s">
        <v>23</v>
      </c>
      <c r="H53" s="55">
        <v>1265127580.4011993</v>
      </c>
      <c r="I53" s="32">
        <v>966448183.77371192</v>
      </c>
      <c r="J53" s="33">
        <v>298679396.62748742</v>
      </c>
      <c r="K53" s="7" t="s">
        <v>217</v>
      </c>
      <c r="L53" s="7" t="s">
        <v>59</v>
      </c>
      <c r="M53" s="56" t="s">
        <v>24</v>
      </c>
      <c r="N53" s="57" t="s">
        <v>116</v>
      </c>
      <c r="O53" s="67" t="s">
        <v>117</v>
      </c>
      <c r="P53" s="36" t="s">
        <v>31</v>
      </c>
      <c r="Q53" s="59" t="s">
        <v>106</v>
      </c>
      <c r="R53" s="46" t="s">
        <v>28</v>
      </c>
      <c r="S53" s="60"/>
      <c r="T53" s="60" t="s">
        <v>99</v>
      </c>
      <c r="U53" s="60" t="s">
        <v>113</v>
      </c>
      <c r="V53" s="60">
        <v>44664</v>
      </c>
      <c r="W53" s="61" t="s">
        <v>114</v>
      </c>
    </row>
    <row r="54" spans="1:23" s="84" customFormat="1" ht="173.25" customHeight="1" x14ac:dyDescent="0.25">
      <c r="A54" s="30">
        <v>54</v>
      </c>
      <c r="B54" s="52" t="s">
        <v>203</v>
      </c>
      <c r="C54" s="52" t="s">
        <v>155</v>
      </c>
      <c r="D54" s="53">
        <v>2</v>
      </c>
      <c r="E54" s="53">
        <v>6</v>
      </c>
      <c r="F54" s="62" t="s">
        <v>103</v>
      </c>
      <c r="G54" s="38" t="s">
        <v>23</v>
      </c>
      <c r="H54" s="55">
        <v>427297659.99999994</v>
      </c>
      <c r="I54" s="32">
        <v>363203011</v>
      </c>
      <c r="J54" s="33">
        <v>64094648.99999994</v>
      </c>
      <c r="K54" s="7" t="s">
        <v>217</v>
      </c>
      <c r="L54" s="7" t="s">
        <v>126</v>
      </c>
      <c r="M54" s="56" t="s">
        <v>24</v>
      </c>
      <c r="N54" s="57" t="s">
        <v>118</v>
      </c>
      <c r="O54" s="67" t="s">
        <v>119</v>
      </c>
      <c r="P54" s="39" t="s">
        <v>96</v>
      </c>
      <c r="Q54" s="59" t="s">
        <v>106</v>
      </c>
      <c r="R54" s="46" t="s">
        <v>120</v>
      </c>
      <c r="S54" s="60"/>
      <c r="T54" s="60"/>
      <c r="U54" s="60"/>
      <c r="V54" s="60"/>
      <c r="W54" s="61" t="s">
        <v>121</v>
      </c>
    </row>
    <row r="55" spans="1:23" s="84" customFormat="1" ht="173.25" customHeight="1" x14ac:dyDescent="0.25">
      <c r="A55" s="30">
        <v>55</v>
      </c>
      <c r="B55" s="52" t="s">
        <v>204</v>
      </c>
      <c r="C55" s="52" t="s">
        <v>155</v>
      </c>
      <c r="D55" s="53">
        <v>2</v>
      </c>
      <c r="E55" s="53">
        <v>6</v>
      </c>
      <c r="F55" s="62" t="s">
        <v>103</v>
      </c>
      <c r="G55" s="38" t="s">
        <v>23</v>
      </c>
      <c r="H55" s="55">
        <v>386827380</v>
      </c>
      <c r="I55" s="55">
        <v>270779166</v>
      </c>
      <c r="J55" s="33">
        <v>116048214</v>
      </c>
      <c r="K55" s="7" t="s">
        <v>217</v>
      </c>
      <c r="L55" s="7" t="s">
        <v>126</v>
      </c>
      <c r="M55" s="56" t="s">
        <v>24</v>
      </c>
      <c r="N55" s="57" t="s">
        <v>118</v>
      </c>
      <c r="O55" s="67" t="s">
        <v>122</v>
      </c>
      <c r="P55" s="36" t="s">
        <v>102</v>
      </c>
      <c r="Q55" s="59" t="s">
        <v>106</v>
      </c>
      <c r="R55" s="46" t="s">
        <v>120</v>
      </c>
      <c r="S55" s="60"/>
      <c r="T55" s="60"/>
      <c r="U55" s="60"/>
      <c r="V55" s="60"/>
      <c r="W55" s="61" t="s">
        <v>121</v>
      </c>
    </row>
    <row r="56" spans="1:23" s="84" customFormat="1" ht="236.25" x14ac:dyDescent="0.25">
      <c r="A56" s="30">
        <v>60</v>
      </c>
      <c r="B56" s="1" t="s">
        <v>205</v>
      </c>
      <c r="C56" s="1" t="s">
        <v>154</v>
      </c>
      <c r="D56" s="2">
        <v>5</v>
      </c>
      <c r="E56" s="2">
        <v>5</v>
      </c>
      <c r="F56" s="35" t="s">
        <v>136</v>
      </c>
      <c r="G56" s="38" t="s">
        <v>23</v>
      </c>
      <c r="H56" s="31">
        <f>(((583498085.8+262574138.61)/80)*100)+(((1022916958.7+460312631.42)/95)*100)</f>
        <v>2618884585.9019737</v>
      </c>
      <c r="I56" s="33">
        <f>583498085.8+1022916958.7+262574138.61+460312631.42</f>
        <v>2329301814.5300002</v>
      </c>
      <c r="J56" s="33">
        <f>H56-I56</f>
        <v>289582771.37197351</v>
      </c>
      <c r="K56" s="7">
        <v>44896</v>
      </c>
      <c r="L56" s="7" t="s">
        <v>59</v>
      </c>
      <c r="M56" s="60" t="s">
        <v>24</v>
      </c>
      <c r="N56" s="48" t="s">
        <v>137</v>
      </c>
      <c r="O56" s="48" t="s">
        <v>138</v>
      </c>
      <c r="P56" s="74" t="s">
        <v>139</v>
      </c>
      <c r="Q56" s="48" t="s">
        <v>140</v>
      </c>
      <c r="R56" s="2" t="s">
        <v>141</v>
      </c>
      <c r="S56" s="3"/>
      <c r="T56" s="3" t="s">
        <v>99</v>
      </c>
      <c r="U56" s="4" t="s">
        <v>113</v>
      </c>
      <c r="V56" s="5">
        <v>44664</v>
      </c>
      <c r="W56" s="6" t="s">
        <v>114</v>
      </c>
    </row>
    <row r="57" spans="1:23" s="84" customFormat="1" ht="236.25" x14ac:dyDescent="0.25">
      <c r="A57" s="30">
        <v>61</v>
      </c>
      <c r="B57" s="1" t="s">
        <v>206</v>
      </c>
      <c r="C57" s="1" t="s">
        <v>154</v>
      </c>
      <c r="D57" s="2">
        <v>5</v>
      </c>
      <c r="E57" s="2">
        <v>5</v>
      </c>
      <c r="F57" s="35" t="s">
        <v>136</v>
      </c>
      <c r="G57" s="38" t="s">
        <v>23</v>
      </c>
      <c r="H57" s="31">
        <f>(((34248655.11+48518928.05+45664873.31+14270272.94)/80)*100)+(((61375017.62+86947941.47+81833356.26+25572924.09)/95)*100)</f>
        <v>447567084.85723686</v>
      </c>
      <c r="I57" s="33">
        <f>34248655.11+61375017.62+48518928.05+86947941.47+45664873.31+81883356.26+14270272.94+25572924.09</f>
        <v>398481968.8499999</v>
      </c>
      <c r="J57" s="33">
        <f>H57-I57</f>
        <v>49085116.007236958</v>
      </c>
      <c r="K57" s="7">
        <v>44866</v>
      </c>
      <c r="L57" s="7" t="s">
        <v>59</v>
      </c>
      <c r="M57" s="60" t="s">
        <v>24</v>
      </c>
      <c r="N57" s="48" t="s">
        <v>142</v>
      </c>
      <c r="O57" s="48" t="s">
        <v>143</v>
      </c>
      <c r="P57" s="74" t="s">
        <v>139</v>
      </c>
      <c r="Q57" s="48" t="s">
        <v>144</v>
      </c>
      <c r="R57" s="1" t="s">
        <v>145</v>
      </c>
      <c r="S57" s="1"/>
      <c r="T57" s="1" t="s">
        <v>99</v>
      </c>
      <c r="U57" s="1" t="s">
        <v>113</v>
      </c>
      <c r="V57" s="1">
        <v>44664</v>
      </c>
      <c r="W57" s="1" t="s">
        <v>114</v>
      </c>
    </row>
    <row r="58" spans="1:23" s="84" customFormat="1" ht="150" customHeight="1" x14ac:dyDescent="0.25">
      <c r="A58" s="30">
        <v>63</v>
      </c>
      <c r="B58" s="1" t="s">
        <v>207</v>
      </c>
      <c r="C58" s="1" t="s">
        <v>155</v>
      </c>
      <c r="D58" s="2">
        <v>2</v>
      </c>
      <c r="E58" s="2">
        <v>2</v>
      </c>
      <c r="F58" s="34" t="s">
        <v>77</v>
      </c>
      <c r="G58" s="38" t="s">
        <v>23</v>
      </c>
      <c r="H58" s="31">
        <v>2217880580</v>
      </c>
      <c r="I58" s="31">
        <v>1885198493</v>
      </c>
      <c r="J58" s="33">
        <v>332682087</v>
      </c>
      <c r="K58" s="7" t="s">
        <v>218</v>
      </c>
      <c r="L58" s="7" t="s">
        <v>223</v>
      </c>
      <c r="M58" s="45" t="s">
        <v>24</v>
      </c>
      <c r="N58" s="31" t="s">
        <v>82</v>
      </c>
      <c r="O58" s="32" t="s">
        <v>79</v>
      </c>
      <c r="P58" s="31" t="s">
        <v>27</v>
      </c>
      <c r="Q58" s="31" t="s">
        <v>80</v>
      </c>
      <c r="R58" s="46" t="s">
        <v>81</v>
      </c>
      <c r="S58" s="60"/>
      <c r="T58" s="60"/>
      <c r="U58" s="60"/>
      <c r="V58" s="60"/>
      <c r="W58" s="87"/>
    </row>
    <row r="59" spans="1:23" s="84" customFormat="1" ht="240" customHeight="1" x14ac:dyDescent="0.25">
      <c r="A59" s="30">
        <v>64</v>
      </c>
      <c r="B59" s="1" t="s">
        <v>208</v>
      </c>
      <c r="C59" s="1" t="s">
        <v>155</v>
      </c>
      <c r="D59" s="2">
        <v>2</v>
      </c>
      <c r="E59" s="2">
        <v>2</v>
      </c>
      <c r="F59" s="34" t="s">
        <v>77</v>
      </c>
      <c r="G59" s="38" t="s">
        <v>23</v>
      </c>
      <c r="H59" s="31">
        <v>2224490000</v>
      </c>
      <c r="I59" s="31">
        <v>1890816500</v>
      </c>
      <c r="J59" s="33">
        <v>333673500</v>
      </c>
      <c r="K59" s="7" t="s">
        <v>218</v>
      </c>
      <c r="L59" s="7" t="s">
        <v>223</v>
      </c>
      <c r="M59" s="45" t="s">
        <v>24</v>
      </c>
      <c r="N59" s="31" t="s">
        <v>82</v>
      </c>
      <c r="O59" s="31" t="s">
        <v>79</v>
      </c>
      <c r="P59" s="36" t="s">
        <v>30</v>
      </c>
      <c r="Q59" s="31" t="s">
        <v>80</v>
      </c>
      <c r="R59" s="46" t="s">
        <v>81</v>
      </c>
      <c r="S59" s="60"/>
      <c r="T59" s="60"/>
      <c r="U59" s="60"/>
      <c r="V59" s="60"/>
      <c r="W59" s="87"/>
    </row>
    <row r="60" spans="1:23" s="84" customFormat="1" ht="240" customHeight="1" x14ac:dyDescent="0.25">
      <c r="A60" s="30">
        <v>65</v>
      </c>
      <c r="B60" s="1" t="s">
        <v>209</v>
      </c>
      <c r="C60" s="1" t="s">
        <v>155</v>
      </c>
      <c r="D60" s="2">
        <v>2</v>
      </c>
      <c r="E60" s="2">
        <v>2</v>
      </c>
      <c r="F60" s="34" t="s">
        <v>77</v>
      </c>
      <c r="G60" s="38" t="s">
        <v>23</v>
      </c>
      <c r="H60" s="31">
        <v>6345674870</v>
      </c>
      <c r="I60" s="31">
        <v>2538269948</v>
      </c>
      <c r="J60" s="33">
        <v>3807404922</v>
      </c>
      <c r="K60" s="7" t="s">
        <v>218</v>
      </c>
      <c r="L60" s="7" t="s">
        <v>223</v>
      </c>
      <c r="M60" s="45" t="s">
        <v>24</v>
      </c>
      <c r="N60" s="31" t="s">
        <v>78</v>
      </c>
      <c r="O60" s="31" t="s">
        <v>79</v>
      </c>
      <c r="P60" s="39" t="s">
        <v>58</v>
      </c>
      <c r="Q60" s="31" t="s">
        <v>80</v>
      </c>
      <c r="R60" s="46" t="s">
        <v>81</v>
      </c>
      <c r="S60" s="60"/>
      <c r="T60" s="60"/>
      <c r="U60" s="60"/>
      <c r="V60" s="60"/>
      <c r="W60" s="87"/>
    </row>
    <row r="61" spans="1:23" s="84" customFormat="1" ht="157.5" customHeight="1" x14ac:dyDescent="0.25">
      <c r="A61" s="30">
        <v>66</v>
      </c>
      <c r="B61" s="52" t="s">
        <v>210</v>
      </c>
      <c r="C61" s="52" t="s">
        <v>153</v>
      </c>
      <c r="D61" s="53">
        <v>2</v>
      </c>
      <c r="E61" s="53">
        <v>6</v>
      </c>
      <c r="F61" s="62" t="s">
        <v>103</v>
      </c>
      <c r="G61" s="38" t="s">
        <v>23</v>
      </c>
      <c r="H61" s="55">
        <v>2255804503.6783714</v>
      </c>
      <c r="I61" s="55">
        <v>1730031400.501616</v>
      </c>
      <c r="J61" s="33">
        <v>525773103.17675543</v>
      </c>
      <c r="K61" s="7">
        <v>44896</v>
      </c>
      <c r="L61" s="7" t="s">
        <v>59</v>
      </c>
      <c r="M61" s="56" t="s">
        <v>24</v>
      </c>
      <c r="N61" s="57" t="s">
        <v>111</v>
      </c>
      <c r="O61" s="58" t="s">
        <v>115</v>
      </c>
      <c r="P61" s="36" t="s">
        <v>31</v>
      </c>
      <c r="Q61" s="59" t="s">
        <v>106</v>
      </c>
      <c r="R61" s="46" t="s">
        <v>28</v>
      </c>
      <c r="S61" s="60"/>
      <c r="T61" s="60" t="s">
        <v>99</v>
      </c>
      <c r="U61" s="60" t="s">
        <v>113</v>
      </c>
      <c r="V61" s="60">
        <v>44664</v>
      </c>
      <c r="W61" s="61" t="s">
        <v>114</v>
      </c>
    </row>
    <row r="62" spans="1:23" s="84" customFormat="1" ht="189" customHeight="1" x14ac:dyDescent="0.25">
      <c r="A62" s="30">
        <v>67</v>
      </c>
      <c r="B62" s="52" t="s">
        <v>211</v>
      </c>
      <c r="C62" s="52" t="s">
        <v>153</v>
      </c>
      <c r="D62" s="53">
        <v>2</v>
      </c>
      <c r="E62" s="53">
        <v>6</v>
      </c>
      <c r="F62" s="62" t="s">
        <v>103</v>
      </c>
      <c r="G62" s="38" t="s">
        <v>23</v>
      </c>
      <c r="H62" s="55">
        <v>970411448.17231107</v>
      </c>
      <c r="I62" s="55">
        <v>755230229.08200312</v>
      </c>
      <c r="J62" s="33">
        <v>215181219.09030795</v>
      </c>
      <c r="K62" s="7" t="s">
        <v>218</v>
      </c>
      <c r="L62" s="7" t="s">
        <v>59</v>
      </c>
      <c r="M62" s="56" t="s">
        <v>24</v>
      </c>
      <c r="N62" s="57" t="s">
        <v>118</v>
      </c>
      <c r="O62" s="67" t="s">
        <v>119</v>
      </c>
      <c r="P62" s="39" t="s">
        <v>31</v>
      </c>
      <c r="Q62" s="59" t="s">
        <v>106</v>
      </c>
      <c r="R62" s="46" t="s">
        <v>120</v>
      </c>
      <c r="S62" s="60"/>
      <c r="T62" s="60"/>
      <c r="U62" s="60"/>
      <c r="V62" s="60"/>
      <c r="W62" s="61" t="s">
        <v>121</v>
      </c>
    </row>
    <row r="63" spans="1:23" x14ac:dyDescent="0.25">
      <c r="H63" s="79"/>
    </row>
    <row r="64" spans="1:23" x14ac:dyDescent="0.25">
      <c r="H64" s="79"/>
    </row>
    <row r="65" spans="9:9" x14ac:dyDescent="0.25">
      <c r="I65" s="79"/>
    </row>
    <row r="66" spans="9:9" x14ac:dyDescent="0.25">
      <c r="I66" s="79"/>
    </row>
    <row r="67" spans="9:9" x14ac:dyDescent="0.25">
      <c r="I67" s="79"/>
    </row>
  </sheetData>
  <mergeCells count="5">
    <mergeCell ref="G1:N2"/>
    <mergeCell ref="R4:W4"/>
    <mergeCell ref="A4:F4"/>
    <mergeCell ref="G4:M4"/>
    <mergeCell ref="N4:Q4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2022-10-13T09:42:22Z</dcterms:modified>
</cp:coreProperties>
</file>