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1\2_ZŠ\2. návrh_výzvy 23 a 24_ZŠ\přílohy SPPŽP_ZŠ_2.návrh\"/>
    </mc:Choice>
  </mc:AlternateContent>
  <xr:revisionPtr revIDLastSave="0" documentId="13_ncr:1_{E0AB7F25-1FB6-4CB0-9639-F1D12624A63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E31" i="4" s="1"/>
  <c r="E24" i="4"/>
  <c r="E22" i="4"/>
  <c r="E30" i="4" l="1"/>
  <c r="E19" i="4"/>
  <c r="E26" i="4" l="1"/>
  <c r="E28" i="4" s="1"/>
  <c r="E32" i="4" l="1"/>
  <c r="H24" i="4"/>
  <c r="H25" i="4"/>
  <c r="G19" i="4" l="1"/>
  <c r="G22" i="4"/>
  <c r="G17" i="4"/>
  <c r="G18" i="4"/>
  <c r="H31" i="4"/>
  <c r="H30" i="4"/>
</calcChain>
</file>

<file path=xl/sharedStrings.xml><?xml version="1.0" encoding="utf-8"?>
<sst xmlns="http://schemas.openxmlformats.org/spreadsheetml/2006/main" count="38" uniqueCount="38">
  <si>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</si>
  <si>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</si>
  <si>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</si>
  <si>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</si>
  <si>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</si>
  <si>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</si>
  <si>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</si>
  <si>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</si>
  <si>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</si>
  <si>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</si>
  <si>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</si>
  <si>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</si>
  <si>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</si>
  <si>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</si>
  <si>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</si>
  <si>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</si>
  <si>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</si>
  <si>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</si>
  <si>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</si>
  <si>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</si>
  <si>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</si>
  <si>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</si>
  <si>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</si>
  <si>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</si>
  <si>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</si>
  <si>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23. VÝZVA IROP – ZÁKLADNÍ ŠKOLY – SC 4.1 (MRR)</t>
  </si>
  <si>
    <t>24. VÝZVA IROP – ZÁKLADNÍ ŠKOLY – SC 4.1 (PR)</t>
  </si>
  <si>
    <t>výdaje na oblast intervence 122 včetně příslušných nepřímých výdajů</t>
  </si>
  <si>
    <t>Hlavní část projektu</t>
  </si>
  <si>
    <t>Doprovodná část projektu</t>
  </si>
  <si>
    <t>stavby, přístavby, nástavby, stavební úpravy a modernizace budov pro potřeby provozu ZŠ, nákup vybavení pro odborné učebny (výukové prostory) a kabinety ve vazbě na přírodní vědy, polytechnické vzdělávání, cizí jazyky, práci s digitálními technologiemi, školní družinu, školní klub a nezbytné zázemí (šatny, chodby apod.), vnitřní konektivita</t>
  </si>
  <si>
    <t>zvýšení energetické účinnosti při rekonstrukci budov (pouze hlavní část projektu)</t>
  </si>
  <si>
    <t>zvýšení energetické účinnosti při rekonstrukci budov (pouze doprovodná část projektu)</t>
  </si>
  <si>
    <t xml:space="preserve">budování a modernizace zázemí školy (stavby, přístavby, nástavby, stavební úpravy a modernizace budov, nákup vybavení, nákup stavby) </t>
  </si>
  <si>
    <t>přímé výdaje na oblast intervence 122</t>
  </si>
  <si>
    <t xml:space="preserve">Pravidla pro dělení přímých výdajů mezi oblasti intervence jsou uvedena v kap. 3.2.2 Specifických pravidel. </t>
  </si>
  <si>
    <t>souhrnný limit 30 % budování a modernizace zázemí školy a zvýšení energetické účinnosti v doprovodné částí</t>
  </si>
  <si>
    <t>souhrnný limit v případě kombinace limitu 10 % a 15 % (projekt musí plnit kumulativně všechny limity)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</si>
</sst>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165" fontId="0" fillId="4" borderId="1" xfId="0" applyNumberFormat="1" applyFont="1" applyFill="1" applyBorder="1"/>
    <xf numFmtId="10" fontId="0" fillId="4" borderId="1" xfId="2" applyNumberFormat="1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left" wrapText="1" indent="3"/>
    </xf>
    <xf numFmtId="0" fontId="0" fillId="2" borderId="1" xfId="0" applyFill="1" applyBorder="1" applyAlignment="1">
      <alignment horizontal="left" wrapText="1" indent="3"/>
    </xf>
    <xf numFmtId="0" fontId="0" fillId="6" borderId="1" xfId="0" applyFont="1" applyFill="1" applyBorder="1"/>
    <xf numFmtId="0" fontId="0" fillId="2" borderId="1" xfId="0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>
      <selection activeCell="W17" sqref="W17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93" t="s">
        <v>21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93" t="s">
        <v>14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94" t="s">
        <v>15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</row>
    <row r="20" spans="1:14" ht="60.75" customHeight="1" x14ac:dyDescent="0.25">
      <c r="A20" s="95" t="s">
        <v>17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</row>
    <row r="21" spans="1:14" ht="30.6" customHeight="1" x14ac:dyDescent="0.25">
      <c r="A21" s="98" t="s">
        <v>25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ht="23.25" x14ac:dyDescent="0.25">
      <c r="A22" s="99" t="s">
        <v>26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30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0.25" x14ac:dyDescent="0.25">
      <c r="A24" s="97" t="s">
        <v>16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topLeftCell="A5" workbookViewId="0">
      <selection activeCell="D13" sqref="D13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22</v>
      </c>
      <c r="C5" s="63"/>
      <c r="D5" s="44"/>
      <c r="E5" s="27"/>
      <c r="F5" s="27"/>
      <c r="G5" s="27"/>
      <c r="H5" s="8"/>
    </row>
    <row r="6" spans="2:8" x14ac:dyDescent="0.2">
      <c r="B6" s="26" t="s">
        <v>35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5" t="s">
        <v>28</v>
      </c>
      <c r="C12" s="81"/>
      <c r="D12" s="82"/>
      <c r="E12" s="83"/>
      <c r="F12" s="84"/>
      <c r="G12" s="84"/>
      <c r="H12" s="85"/>
    </row>
    <row r="13" spans="2:8" s="33" customFormat="1" ht="51" x14ac:dyDescent="0.2">
      <c r="B13" s="28" t="s">
        <v>30</v>
      </c>
      <c r="C13" s="59">
        <v>122</v>
      </c>
      <c r="D13" s="29"/>
      <c r="E13" s="53">
        <v>30000000</v>
      </c>
      <c r="F13" s="30"/>
      <c r="G13" s="31"/>
      <c r="H13" s="32"/>
    </row>
    <row r="14" spans="2:8" s="33" customFormat="1" x14ac:dyDescent="0.2">
      <c r="B14" s="28" t="s">
        <v>31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18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5" t="s">
        <v>29</v>
      </c>
      <c r="C16" s="76"/>
      <c r="D16" s="77"/>
      <c r="E16" s="78"/>
      <c r="F16" s="79"/>
      <c r="G16" s="77"/>
      <c r="H16" s="80"/>
    </row>
    <row r="17" spans="2:8" s="33" customFormat="1" x14ac:dyDescent="0.2">
      <c r="B17" s="70" t="s">
        <v>23</v>
      </c>
      <c r="C17" s="60">
        <v>122</v>
      </c>
      <c r="D17" s="91"/>
      <c r="E17" s="55">
        <v>3000000</v>
      </c>
      <c r="F17" s="11">
        <v>0.1</v>
      </c>
      <c r="G17" s="69">
        <f>E17/$E$32</f>
        <v>7.7881619937694699E-2</v>
      </c>
      <c r="H17" s="32"/>
    </row>
    <row r="18" spans="2:8" s="33" customFormat="1" x14ac:dyDescent="0.2">
      <c r="B18" s="70" t="s">
        <v>24</v>
      </c>
      <c r="C18" s="60">
        <v>122</v>
      </c>
      <c r="D18" s="91"/>
      <c r="E18" s="55">
        <v>1000000</v>
      </c>
      <c r="F18" s="66">
        <v>0.15</v>
      </c>
      <c r="G18" s="69">
        <f>E18/$E$32</f>
        <v>2.5960539979231569E-2</v>
      </c>
      <c r="H18" s="3"/>
    </row>
    <row r="19" spans="2:8" s="33" customFormat="1" x14ac:dyDescent="0.2">
      <c r="B19" s="71" t="s">
        <v>37</v>
      </c>
      <c r="C19" s="62"/>
      <c r="D19" s="92"/>
      <c r="E19" s="13">
        <f>E17+E18</f>
        <v>4000000</v>
      </c>
      <c r="F19" s="73">
        <v>0.15</v>
      </c>
      <c r="G19" s="15">
        <f>E19/$E$32</f>
        <v>0.10384215991692627</v>
      </c>
      <c r="H19" s="74"/>
    </row>
    <row r="20" spans="2:8" s="33" customFormat="1" ht="25.5" x14ac:dyDescent="0.2">
      <c r="B20" s="89" t="s">
        <v>33</v>
      </c>
      <c r="C20" s="86">
        <v>122</v>
      </c>
      <c r="D20" s="91"/>
      <c r="E20" s="55">
        <v>1000000</v>
      </c>
      <c r="F20" s="87"/>
      <c r="G20" s="69"/>
      <c r="H20" s="88"/>
    </row>
    <row r="21" spans="2:8" s="33" customFormat="1" x14ac:dyDescent="0.2">
      <c r="B21" s="28" t="s">
        <v>32</v>
      </c>
      <c r="C21" s="86">
        <v>44</v>
      </c>
      <c r="D21" s="91"/>
      <c r="E21" s="55">
        <v>1000000</v>
      </c>
      <c r="F21" s="87"/>
      <c r="G21" s="69"/>
      <c r="H21" s="88"/>
    </row>
    <row r="22" spans="2:8" s="33" customFormat="1" ht="25.5" x14ac:dyDescent="0.2">
      <c r="B22" s="90" t="s">
        <v>36</v>
      </c>
      <c r="C22" s="62"/>
      <c r="D22" s="72"/>
      <c r="E22" s="13">
        <f>E21+E20</f>
        <v>2000000</v>
      </c>
      <c r="F22" s="73">
        <v>0.3</v>
      </c>
      <c r="G22" s="15">
        <f t="shared" ref="G22" si="0">E22/$E$32</f>
        <v>5.1921079958463137E-2</v>
      </c>
      <c r="H22" s="74"/>
    </row>
    <row r="23" spans="2:8" x14ac:dyDescent="0.2">
      <c r="C23" s="61"/>
      <c r="E23" s="56"/>
    </row>
    <row r="24" spans="2:8" x14ac:dyDescent="0.2">
      <c r="B24" s="12" t="s">
        <v>34</v>
      </c>
      <c r="C24" s="62">
        <v>122</v>
      </c>
      <c r="D24" s="12"/>
      <c r="E24" s="13">
        <f>SUMIFS($E$13:$E$22,$C$13:$C$22,C24)</f>
        <v>35000000</v>
      </c>
      <c r="F24" s="14"/>
      <c r="G24" s="15"/>
      <c r="H24" s="15">
        <f>E24/$E$26</f>
        <v>0.97222222222222221</v>
      </c>
    </row>
    <row r="25" spans="2:8" x14ac:dyDescent="0.2">
      <c r="B25" s="12" t="s">
        <v>19</v>
      </c>
      <c r="C25" s="62">
        <v>44</v>
      </c>
      <c r="D25" s="12"/>
      <c r="E25" s="13">
        <f>SUMIFS($E$13:$E$22,$C$13:$C$22,C25)</f>
        <v>1000000</v>
      </c>
      <c r="F25" s="14"/>
      <c r="G25" s="15"/>
      <c r="H25" s="15">
        <f>E25/$E$26</f>
        <v>2.7777777777777776E-2</v>
      </c>
    </row>
    <row r="26" spans="2:8" x14ac:dyDescent="0.2">
      <c r="B26" s="16" t="s">
        <v>0</v>
      </c>
      <c r="C26" s="51"/>
      <c r="D26" s="16"/>
      <c r="E26" s="57">
        <f>SUM(E24:E25)</f>
        <v>36000000</v>
      </c>
      <c r="F26" s="17"/>
      <c r="G26" s="18"/>
      <c r="H26" s="18"/>
    </row>
    <row r="27" spans="2:8" x14ac:dyDescent="0.2">
      <c r="E27" s="56"/>
    </row>
    <row r="28" spans="2:8" x14ac:dyDescent="0.2">
      <c r="B28" s="16" t="s">
        <v>10</v>
      </c>
      <c r="C28" s="51"/>
      <c r="D28" s="16"/>
      <c r="E28" s="57">
        <f>E26*0.07</f>
        <v>2520000.0000000005</v>
      </c>
      <c r="F28" s="17"/>
      <c r="G28" s="18"/>
      <c r="H28" s="18"/>
    </row>
    <row r="29" spans="2:8" x14ac:dyDescent="0.2">
      <c r="E29" s="56"/>
    </row>
    <row r="30" spans="2:8" x14ac:dyDescent="0.2">
      <c r="B30" s="12" t="s">
        <v>27</v>
      </c>
      <c r="C30" s="50"/>
      <c r="D30" s="12"/>
      <c r="E30" s="13">
        <f>E24*1.07</f>
        <v>37450000</v>
      </c>
      <c r="F30" s="14"/>
      <c r="G30" s="12"/>
      <c r="H30" s="15">
        <f>E30/$E$32</f>
        <v>0.97222222222222221</v>
      </c>
    </row>
    <row r="31" spans="2:8" x14ac:dyDescent="0.2">
      <c r="B31" s="12" t="s">
        <v>20</v>
      </c>
      <c r="C31" s="50"/>
      <c r="D31" s="12"/>
      <c r="E31" s="13">
        <f>E25*1.07</f>
        <v>1070000</v>
      </c>
      <c r="F31" s="14"/>
      <c r="G31" s="12"/>
      <c r="H31" s="15">
        <f>E31/$E$32</f>
        <v>2.7777777777777776E-2</v>
      </c>
    </row>
    <row r="32" spans="2:8" ht="27" customHeight="1" x14ac:dyDescent="0.2">
      <c r="B32" s="20" t="s">
        <v>1</v>
      </c>
      <c r="C32" s="52"/>
      <c r="D32" s="19"/>
      <c r="E32" s="58">
        <f>SUM(E26:E28)</f>
        <v>38520000</v>
      </c>
      <c r="F32" s="21"/>
      <c r="G32" s="22"/>
      <c r="H32" s="23"/>
    </row>
  </sheetData>
  <sheetProtection algorithmName="SHA-512" hashValue="Akj/NFM1MFnhiuBim+6F89encG7p6OC5Sf80YCMz8TZHWJo2S7/eGKPcCtI5/cXe/uNbGMUz9DTNASMsqq0Now==" saltValue="VezOdDO6+EjEqxiKR0PCOQ==" spinCount="100000" sheet="1" objects="1" scenarios="1"/>
  <protectedRanges>
    <protectedRange sqref="D13:E15 D17:E18 D20:E21" name="Oblast1"/>
  </protectedRanges>
  <conditionalFormatting sqref="G17:G19 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2022-10-17T08:55:43Z</dcterms:modified>
</cp:coreProperties>
</file>